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xr:revisionPtr revIDLastSave="0" documentId="13_ncr:1_{536BC5DD-5E86-43EB-AFBA-1C43E2692817}" xr6:coauthVersionLast="44" xr6:coauthVersionMax="44" xr10:uidLastSave="{00000000-0000-0000-0000-000000000000}"/>
  <bookViews>
    <workbookView xWindow="-120" yWindow="-120" windowWidth="27795" windowHeight="16440" xr2:uid="{4A5E2F61-D901-4EE5-8562-89EE48738334}"/>
  </bookViews>
  <sheets>
    <sheet name="Employer Information" sheetId="4" r:id="rId1"/>
    <sheet name="Employee Information" sheetId="2" r:id="rId2"/>
    <sheet name="QTR 1 Payroll Calculation" sheetId="3" r:id="rId3"/>
    <sheet name="Federal Income Tax Calculator" sheetId="6" r:id="rId4"/>
    <sheet name="Federal Income Tax Breakdown" sheetId="1" state="hidden" r:id="rId5"/>
    <sheet name="Drop-Downs" sheetId="5" state="hidden" r:id="rId6"/>
  </sheets>
  <definedNames>
    <definedName name="_xlnm.Print_Area" localSheetId="4">'Federal Income Tax Breakdown'!#REF!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C12" i="6"/>
  <c r="C8" i="6" l="1"/>
  <c r="C28" i="6" s="1"/>
  <c r="C7" i="6"/>
  <c r="C15" i="6" s="1"/>
  <c r="C6" i="6"/>
  <c r="C13" i="6" s="1"/>
  <c r="C14" i="6" s="1"/>
  <c r="C5" i="6"/>
  <c r="C24" i="6" s="1"/>
  <c r="C25" i="6" s="1"/>
  <c r="C4" i="6"/>
  <c r="C16" i="6" s="1"/>
  <c r="C3" i="6"/>
  <c r="U3" i="3"/>
  <c r="C17" i="6" l="1"/>
  <c r="C18" i="6" s="1"/>
  <c r="C20" i="6" s="1"/>
  <c r="B2" i="1" s="1"/>
  <c r="V3" i="3"/>
  <c r="H51" i="1" l="1"/>
  <c r="H39" i="1"/>
  <c r="H43" i="1"/>
  <c r="H31" i="1"/>
  <c r="H62" i="1"/>
  <c r="H61" i="1"/>
  <c r="H60" i="1"/>
  <c r="B10" i="1" s="1"/>
  <c r="H42" i="1"/>
  <c r="H41" i="1"/>
  <c r="H24" i="1"/>
  <c r="H69" i="1"/>
  <c r="H68" i="1"/>
  <c r="H49" i="1"/>
  <c r="H56" i="1"/>
  <c r="H17" i="1"/>
  <c r="H34" i="1"/>
  <c r="H55" i="1"/>
  <c r="H59" i="1"/>
  <c r="H47" i="1"/>
  <c r="H46" i="1"/>
  <c r="H45" i="1"/>
  <c r="H44" i="1"/>
  <c r="H26" i="1"/>
  <c r="H25" i="1"/>
  <c r="H70" i="1"/>
  <c r="H53" i="1"/>
  <c r="H20" i="1"/>
  <c r="H33" i="1"/>
  <c r="H52" i="1"/>
  <c r="H32" i="1"/>
  <c r="H64" i="1"/>
  <c r="H19" i="1"/>
  <c r="H16" i="1"/>
  <c r="H71" i="1"/>
  <c r="H75" i="1"/>
  <c r="H15" i="1"/>
  <c r="B5" i="1" s="1"/>
  <c r="H30" i="1"/>
  <c r="H29" i="1"/>
  <c r="H28" i="1"/>
  <c r="H73" i="1"/>
  <c r="H72" i="1"/>
  <c r="H38" i="1"/>
  <c r="H37" i="1"/>
  <c r="H50" i="1"/>
  <c r="H48" i="1"/>
  <c r="H66" i="1"/>
  <c r="H54" i="1"/>
  <c r="H40" i="1"/>
  <c r="H22" i="1"/>
  <c r="H18" i="1"/>
  <c r="H36" i="1"/>
  <c r="H67" i="1"/>
  <c r="H58" i="1"/>
  <c r="H65" i="1"/>
  <c r="H35" i="1"/>
  <c r="H23" i="1"/>
  <c r="H27" i="1"/>
  <c r="H63" i="1"/>
  <c r="H78" i="1"/>
  <c r="H77" i="1"/>
  <c r="H76" i="1"/>
  <c r="H57" i="1"/>
  <c r="H21" i="1"/>
  <c r="H74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5" i="3"/>
  <c r="K5" i="3" s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5" i="3"/>
  <c r="F104" i="3"/>
  <c r="G104" i="3"/>
  <c r="H104" i="3"/>
  <c r="I104" i="3"/>
  <c r="N104" i="3"/>
  <c r="O104" i="3"/>
  <c r="P104" i="3"/>
  <c r="E104" i="3"/>
  <c r="B7" i="1" l="1"/>
  <c r="B6" i="1"/>
  <c r="B9" i="1"/>
  <c r="B11" i="1"/>
  <c r="B8" i="1"/>
  <c r="C21" i="6"/>
  <c r="C22" i="6" s="1"/>
  <c r="C26" i="6" s="1"/>
  <c r="C29" i="6" s="1"/>
  <c r="C31" i="6" s="1"/>
  <c r="B12" i="1"/>
  <c r="K104" i="3"/>
  <c r="D77" i="1"/>
  <c r="G78" i="1" s="1"/>
  <c r="D76" i="1"/>
  <c r="D75" i="1"/>
  <c r="D74" i="1"/>
  <c r="G75" i="1" s="1"/>
  <c r="D73" i="1"/>
  <c r="G74" i="1" s="1"/>
  <c r="D72" i="1"/>
  <c r="D71" i="1"/>
  <c r="G72" i="1" s="1"/>
  <c r="D69" i="1"/>
  <c r="G70" i="1" s="1"/>
  <c r="D68" i="1"/>
  <c r="D67" i="1"/>
  <c r="G68" i="1" s="1"/>
  <c r="D66" i="1"/>
  <c r="G67" i="1" s="1"/>
  <c r="D65" i="1"/>
  <c r="G66" i="1" s="1"/>
  <c r="D64" i="1"/>
  <c r="D63" i="1"/>
  <c r="G64" i="1" s="1"/>
  <c r="D61" i="1"/>
  <c r="G62" i="1" s="1"/>
  <c r="D60" i="1"/>
  <c r="G61" i="1" s="1"/>
  <c r="D59" i="1"/>
  <c r="D58" i="1"/>
  <c r="D57" i="1"/>
  <c r="G58" i="1" s="1"/>
  <c r="D56" i="1"/>
  <c r="G57" i="1" s="1"/>
  <c r="D55" i="1"/>
  <c r="D53" i="1"/>
  <c r="G54" i="1" s="1"/>
  <c r="D52" i="1"/>
  <c r="G53" i="1" s="1"/>
  <c r="D51" i="1"/>
  <c r="G52" i="1" s="1"/>
  <c r="D50" i="1"/>
  <c r="D49" i="1"/>
  <c r="D48" i="1"/>
  <c r="G49" i="1" s="1"/>
  <c r="D47" i="1"/>
  <c r="G48" i="1" s="1"/>
  <c r="D45" i="1"/>
  <c r="G46" i="1" s="1"/>
  <c r="D44" i="1"/>
  <c r="D43" i="1"/>
  <c r="G44" i="1" s="1"/>
  <c r="D42" i="1"/>
  <c r="G43" i="1" s="1"/>
  <c r="D41" i="1"/>
  <c r="G42" i="1" s="1"/>
  <c r="D40" i="1"/>
  <c r="D39" i="1"/>
  <c r="G40" i="1" s="1"/>
  <c r="D37" i="1"/>
  <c r="G38" i="1" s="1"/>
  <c r="D36" i="1"/>
  <c r="D35" i="1"/>
  <c r="G36" i="1" s="1"/>
  <c r="D34" i="1"/>
  <c r="G35" i="1" s="1"/>
  <c r="D33" i="1"/>
  <c r="G34" i="1" s="1"/>
  <c r="D32" i="1"/>
  <c r="D31" i="1"/>
  <c r="G32" i="1" s="1"/>
  <c r="D29" i="1"/>
  <c r="G30" i="1" s="1"/>
  <c r="D28" i="1"/>
  <c r="G29" i="1" s="1"/>
  <c r="D27" i="1"/>
  <c r="D26" i="1"/>
  <c r="G27" i="1" s="1"/>
  <c r="D25" i="1"/>
  <c r="G26" i="1" s="1"/>
  <c r="D24" i="1"/>
  <c r="G25" i="1" s="1"/>
  <c r="D23" i="1"/>
  <c r="D21" i="1"/>
  <c r="G22" i="1" s="1"/>
  <c r="D20" i="1"/>
  <c r="D19" i="1"/>
  <c r="G20" i="1" s="1"/>
  <c r="D18" i="1"/>
  <c r="G19" i="1" s="1"/>
  <c r="D17" i="1"/>
  <c r="D16" i="1"/>
  <c r="D15" i="1"/>
  <c r="G16" i="1" s="1"/>
  <c r="V5" i="3" l="1"/>
  <c r="V104" i="3" s="1"/>
  <c r="U5" i="3"/>
  <c r="U104" i="3" s="1"/>
  <c r="T5" i="3"/>
  <c r="T104" i="3" s="1"/>
  <c r="S5" i="3"/>
  <c r="S104" i="3" s="1"/>
  <c r="L5" i="3"/>
  <c r="L104" i="3" s="1"/>
  <c r="M5" i="3"/>
  <c r="M104" i="3" s="1"/>
  <c r="G56" i="1"/>
  <c r="G69" i="1"/>
  <c r="G77" i="1"/>
  <c r="G76" i="1"/>
  <c r="G73" i="1"/>
  <c r="G65" i="1"/>
  <c r="G60" i="1"/>
  <c r="G59" i="1"/>
  <c r="G51" i="1"/>
  <c r="G50" i="1"/>
  <c r="G45" i="1"/>
  <c r="G41" i="1"/>
  <c r="G24" i="1"/>
  <c r="G37" i="1"/>
  <c r="G33" i="1"/>
  <c r="G28" i="1"/>
  <c r="G21" i="1"/>
  <c r="G18" i="1"/>
  <c r="G17" i="1"/>
  <c r="J5" i="3"/>
  <c r="J104" i="3" s="1"/>
  <c r="Q5" i="3" l="1"/>
  <c r="Q10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Vukelich</author>
  </authors>
  <commentList>
    <comment ref="I2" authorId="0" shapeId="0" xr:uid="{E4379A17-409C-4490-B6F2-711EC7FE4F73}">
      <text>
        <r>
          <rPr>
            <b/>
            <sz val="9"/>
            <color indexed="81"/>
            <rFont val="Tahoma"/>
            <family val="2"/>
          </rPr>
          <t>Use Drop-down</t>
        </r>
      </text>
    </comment>
  </commentList>
</comments>
</file>

<file path=xl/sharedStrings.xml><?xml version="1.0" encoding="utf-8"?>
<sst xmlns="http://schemas.openxmlformats.org/spreadsheetml/2006/main" count="283" uniqueCount="136">
  <si>
    <t>Tax Rate</t>
  </si>
  <si>
    <t>But Less Than</t>
  </si>
  <si>
    <t>At least</t>
  </si>
  <si>
    <t>Of the amount that the adjusted annual wage exceeds</t>
  </si>
  <si>
    <t>Tentative Amount to Withhold</t>
  </si>
  <si>
    <t>Federal Income Tax Withholding Calculator</t>
  </si>
  <si>
    <t>Federal Income Tax</t>
  </si>
  <si>
    <t>State Income Tax</t>
  </si>
  <si>
    <t>No</t>
  </si>
  <si>
    <t>Yes</t>
  </si>
  <si>
    <t>Employee Information</t>
  </si>
  <si>
    <t>Name</t>
  </si>
  <si>
    <t>SSN</t>
  </si>
  <si>
    <t>Address</t>
  </si>
  <si>
    <t>City</t>
  </si>
  <si>
    <t>State</t>
  </si>
  <si>
    <t>Zip</t>
  </si>
  <si>
    <t>Federal W-4 Status</t>
  </si>
  <si>
    <t>Fed W-4 Step 3</t>
  </si>
  <si>
    <t>Fed W-4 Step 4( c )</t>
  </si>
  <si>
    <t>Doe, John</t>
  </si>
  <si>
    <t>***-**-1234</t>
  </si>
  <si>
    <t>Employee Number</t>
  </si>
  <si>
    <t>Regular Hours</t>
  </si>
  <si>
    <t>Overtime Hours</t>
  </si>
  <si>
    <t>Vacation Hours</t>
  </si>
  <si>
    <t>Sick Hours</t>
  </si>
  <si>
    <t>Holiday Hours</t>
  </si>
  <si>
    <t>Total Hours</t>
  </si>
  <si>
    <t>Gross Pay</t>
  </si>
  <si>
    <t>Status</t>
  </si>
  <si>
    <t>Box 2 Marked</t>
  </si>
  <si>
    <t>Fed W-4 Step 4( a )</t>
  </si>
  <si>
    <t>Fed W-4 Step 4( b )</t>
  </si>
  <si>
    <t>Rate</t>
  </si>
  <si>
    <t>Medicare</t>
  </si>
  <si>
    <t>Social Security</t>
  </si>
  <si>
    <t>Locality Income Tax</t>
  </si>
  <si>
    <t>Single, Box 2 Checked</t>
  </si>
  <si>
    <t>Single, Box 2 Not Checked</t>
  </si>
  <si>
    <t>Married filing Separate, Box 2 Checked</t>
  </si>
  <si>
    <t>Married filing Separate, Box 2 Not Checked</t>
  </si>
  <si>
    <t>Married filing Joint, Box 2 Not Checked</t>
  </si>
  <si>
    <t>Married filing Joint, Box 2 Checked</t>
  </si>
  <si>
    <t>Head of Household, Box 2 Checked</t>
  </si>
  <si>
    <t>Head of Household, Box 2 Not Checked</t>
  </si>
  <si>
    <t>Net Paycheck</t>
  </si>
  <si>
    <t>Federal Unemployment</t>
  </si>
  <si>
    <t>State Unemployment</t>
  </si>
  <si>
    <t>Employer Tax</t>
  </si>
  <si>
    <t>Pay Date</t>
  </si>
  <si>
    <t>Employee Wages And Tax</t>
  </si>
  <si>
    <t>Employee and Payroll Information</t>
  </si>
  <si>
    <t>Hourly Pay Rate</t>
  </si>
  <si>
    <t>Employer Information</t>
  </si>
  <si>
    <t>Street Address</t>
  </si>
  <si>
    <t>City, State, Zip</t>
  </si>
  <si>
    <t>Legal Name</t>
  </si>
  <si>
    <t>Doing Business As Name</t>
  </si>
  <si>
    <t>EFIN/EIN</t>
  </si>
  <si>
    <t>Contact Name</t>
  </si>
  <si>
    <t>Contact Phone Number</t>
  </si>
  <si>
    <t>Deposit Frequency</t>
  </si>
  <si>
    <t>Type of Employer</t>
  </si>
  <si>
    <t>Kind of Payer</t>
  </si>
  <si>
    <t>Drop downs</t>
  </si>
  <si>
    <t>Kind of Payer:</t>
  </si>
  <si>
    <t>Military</t>
  </si>
  <si>
    <t>CT-1</t>
  </si>
  <si>
    <t>Household Employer</t>
  </si>
  <si>
    <t>Medicare Governmental Employer</t>
  </si>
  <si>
    <t>Kind of Employer:</t>
  </si>
  <si>
    <t>Status Options:</t>
  </si>
  <si>
    <t>None Apply</t>
  </si>
  <si>
    <t>501c Non-governmental</t>
  </si>
  <si>
    <t>State/Local Non-501c</t>
  </si>
  <si>
    <t>State/Local 501c</t>
  </si>
  <si>
    <t>Federal Governmental</t>
  </si>
  <si>
    <t>Monthly</t>
  </si>
  <si>
    <t>Semi-Weekly (Accelerated)</t>
  </si>
  <si>
    <t>Federal Information</t>
  </si>
  <si>
    <t>State Information</t>
  </si>
  <si>
    <t>Account</t>
  </si>
  <si>
    <t>Locality Information</t>
  </si>
  <si>
    <t>State/Locality Frequency:</t>
  </si>
  <si>
    <t>Income Tax Withholding Account</t>
  </si>
  <si>
    <t>Unemployment Account</t>
  </si>
  <si>
    <t>Payment Frequency</t>
  </si>
  <si>
    <t>Unemployment Rate</t>
  </si>
  <si>
    <t>Quarterly</t>
  </si>
  <si>
    <t>Federal Deposit Frequency:</t>
  </si>
  <si>
    <t>Annually</t>
  </si>
  <si>
    <t>Federal Unemployment Rate</t>
  </si>
  <si>
    <t>Payroll Information - Quarter 1</t>
  </si>
  <si>
    <t>Federal Income Tax Calculator</t>
  </si>
  <si>
    <t>Employee Name</t>
  </si>
  <si>
    <t>Fed W-4 Step 4 ( a )</t>
  </si>
  <si>
    <t>Fed W-4 Step 4 ( b )</t>
  </si>
  <si>
    <t>Fed W-4 Step 4 ( c )</t>
  </si>
  <si>
    <t>Taxable Wages</t>
  </si>
  <si>
    <t>Enter Number of pay periods</t>
  </si>
  <si>
    <t>1b</t>
  </si>
  <si>
    <t>1c</t>
  </si>
  <si>
    <t>1d</t>
  </si>
  <si>
    <t>1e</t>
  </si>
  <si>
    <t>1f</t>
  </si>
  <si>
    <t>Enter amount from Step 4 ( b )</t>
  </si>
  <si>
    <t>1g</t>
  </si>
  <si>
    <t>1h</t>
  </si>
  <si>
    <t>Taxable Wages (from Payroll Calculation)</t>
  </si>
  <si>
    <t>2a</t>
  </si>
  <si>
    <t>Mulitply 1a by 1b</t>
  </si>
  <si>
    <t>Enter amount from Step 4 ( a )</t>
  </si>
  <si>
    <t>Add lines 1c and 1d</t>
  </si>
  <si>
    <t>Enter adjustment</t>
  </si>
  <si>
    <t>Add lines 1f and 1g</t>
  </si>
  <si>
    <t>1i</t>
  </si>
  <si>
    <t>Subtract line 1h from line 1e</t>
  </si>
  <si>
    <t>Line 1i from above</t>
  </si>
  <si>
    <t>Find the Column A Amount</t>
  </si>
  <si>
    <t>Status Totals</t>
  </si>
  <si>
    <t>Tentative Withholding</t>
  </si>
  <si>
    <t>2g</t>
  </si>
  <si>
    <t>2h</t>
  </si>
  <si>
    <t>Divide 1g by 1b</t>
  </si>
  <si>
    <t>3a</t>
  </si>
  <si>
    <t>Enter amount from Step 3</t>
  </si>
  <si>
    <t>3b</t>
  </si>
  <si>
    <t>Divide 3a by 1b</t>
  </si>
  <si>
    <t>3c</t>
  </si>
  <si>
    <t>Subtract 3b from 2h</t>
  </si>
  <si>
    <t>4a</t>
  </si>
  <si>
    <t>Enter Step 4 ( c )</t>
  </si>
  <si>
    <t>4b</t>
  </si>
  <si>
    <t>Add 3c and 4a</t>
  </si>
  <si>
    <t>Federal Income Tax to Withhold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</si>
</sst>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43" fontId="0" fillId="0" borderId="0" xfId="1" applyFont="1" applyBorder="1" applyAlignment="1"/>
    <xf numFmtId="9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/>
    <xf numFmtId="44" fontId="3" fillId="0" borderId="0" xfId="2" applyFont="1"/>
    <xf numFmtId="10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44" fontId="3" fillId="4" borderId="4" xfId="2" applyNumberFormat="1" applyFont="1" applyFill="1" applyBorder="1"/>
    <xf numFmtId="44" fontId="3" fillId="4" borderId="5" xfId="2" applyNumberFormat="1" applyFont="1" applyFill="1" applyBorder="1"/>
    <xf numFmtId="0" fontId="3" fillId="0" borderId="2" xfId="0" applyFont="1" applyBorder="1"/>
    <xf numFmtId="44" fontId="3" fillId="0" borderId="2" xfId="2" applyNumberFormat="1" applyFont="1" applyBorder="1"/>
    <xf numFmtId="44" fontId="3" fillId="0" borderId="3" xfId="2" applyNumberFormat="1" applyFont="1" applyBorder="1"/>
    <xf numFmtId="0" fontId="3" fillId="4" borderId="2" xfId="0" applyFont="1" applyFill="1" applyBorder="1"/>
    <xf numFmtId="44" fontId="3" fillId="4" borderId="2" xfId="2" applyNumberFormat="1" applyFont="1" applyFill="1" applyBorder="1"/>
    <xf numFmtId="44" fontId="3" fillId="4" borderId="3" xfId="2" applyNumberFormat="1" applyFont="1" applyFill="1" applyBorder="1"/>
    <xf numFmtId="0" fontId="3" fillId="4" borderId="6" xfId="0" applyFont="1" applyFill="1" applyBorder="1"/>
    <xf numFmtId="44" fontId="3" fillId="4" borderId="6" xfId="2" applyNumberFormat="1" applyFont="1" applyFill="1" applyBorder="1"/>
    <xf numFmtId="44" fontId="3" fillId="4" borderId="1" xfId="2" applyNumberFormat="1" applyFont="1" applyFill="1" applyBorder="1"/>
    <xf numFmtId="44" fontId="3" fillId="4" borderId="4" xfId="2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/>
    <xf numFmtId="14" fontId="3" fillId="4" borderId="4" xfId="0" applyNumberFormat="1" applyFont="1" applyFill="1" applyBorder="1" applyAlignment="1">
      <alignment horizontal="center"/>
    </xf>
    <xf numFmtId="44" fontId="3" fillId="2" borderId="4" xfId="2" applyNumberFormat="1" applyFont="1" applyFill="1" applyBorder="1"/>
    <xf numFmtId="43" fontId="3" fillId="4" borderId="4" xfId="1" applyNumberFormat="1" applyFont="1" applyFill="1" applyBorder="1"/>
    <xf numFmtId="44" fontId="3" fillId="2" borderId="4" xfId="0" applyNumberFormat="1" applyFont="1" applyFill="1" applyBorder="1"/>
    <xf numFmtId="44" fontId="3" fillId="4" borderId="4" xfId="0" applyNumberFormat="1" applyFont="1" applyFill="1" applyBorder="1"/>
    <xf numFmtId="44" fontId="3" fillId="2" borderId="5" xfId="2" applyNumberFormat="1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14" fontId="3" fillId="0" borderId="2" xfId="0" applyNumberFormat="1" applyFont="1" applyBorder="1" applyAlignment="1">
      <alignment horizontal="center"/>
    </xf>
    <xf numFmtId="44" fontId="3" fillId="2" borderId="2" xfId="2" applyNumberFormat="1" applyFont="1" applyFill="1" applyBorder="1"/>
    <xf numFmtId="43" fontId="3" fillId="0" borderId="2" xfId="1" applyNumberFormat="1" applyFont="1" applyBorder="1"/>
    <xf numFmtId="44" fontId="3" fillId="2" borderId="3" xfId="2" applyNumberFormat="1" applyFont="1" applyFill="1" applyBorder="1"/>
    <xf numFmtId="0" fontId="3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43" fontId="3" fillId="4" borderId="2" xfId="1" applyNumberFormat="1" applyFont="1" applyFill="1" applyBorder="1"/>
    <xf numFmtId="0" fontId="3" fillId="4" borderId="6" xfId="0" applyFont="1" applyFill="1" applyBorder="1" applyAlignment="1">
      <alignment horizontal="center"/>
    </xf>
    <xf numFmtId="0" fontId="3" fillId="2" borderId="6" xfId="0" applyFont="1" applyFill="1" applyBorder="1"/>
    <xf numFmtId="14" fontId="3" fillId="4" borderId="6" xfId="0" applyNumberFormat="1" applyFont="1" applyFill="1" applyBorder="1" applyAlignment="1">
      <alignment horizontal="center"/>
    </xf>
    <xf numFmtId="44" fontId="3" fillId="2" borderId="6" xfId="2" applyNumberFormat="1" applyFont="1" applyFill="1" applyBorder="1"/>
    <xf numFmtId="44" fontId="3" fillId="2" borderId="1" xfId="2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7" fillId="0" borderId="0" xfId="0" applyFont="1"/>
    <xf numFmtId="43" fontId="4" fillId="3" borderId="10" xfId="1" applyFont="1" applyFill="1" applyBorder="1" applyAlignment="1">
      <alignment horizontal="center" vertical="center" wrapText="1"/>
    </xf>
    <xf numFmtId="44" fontId="4" fillId="3" borderId="10" xfId="2" applyFont="1" applyFill="1" applyBorder="1" applyAlignment="1">
      <alignment horizontal="center" vertical="center" wrapText="1"/>
    </xf>
    <xf numFmtId="9" fontId="3" fillId="4" borderId="1" xfId="3" applyFont="1" applyFill="1" applyBorder="1"/>
    <xf numFmtId="44" fontId="3" fillId="5" borderId="1" xfId="2" applyNumberFormat="1" applyFont="1" applyFill="1" applyBorder="1"/>
    <xf numFmtId="0" fontId="0" fillId="0" borderId="11" xfId="0" applyBorder="1"/>
    <xf numFmtId="10" fontId="3" fillId="2" borderId="3" xfId="3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4" borderId="3" xfId="2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44" fontId="3" fillId="0" borderId="0" xfId="2" applyFont="1" applyBorder="1"/>
    <xf numFmtId="44" fontId="3" fillId="2" borderId="1" xfId="2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44" fontId="0" fillId="0" borderId="0" xfId="0" applyNumberFormat="1"/>
    <xf numFmtId="44" fontId="0" fillId="0" borderId="0" xfId="2" applyFont="1" applyBorder="1"/>
    <xf numFmtId="0" fontId="0" fillId="0" borderId="0" xfId="0" applyFill="1" applyBorder="1" applyAlignment="1">
      <alignment horizontal="center" vertical="top" wrapText="1"/>
    </xf>
    <xf numFmtId="44" fontId="0" fillId="0" borderId="0" xfId="0" applyNumberFormat="1" applyBorder="1"/>
    <xf numFmtId="43" fontId="3" fillId="2" borderId="1" xfId="1" applyFont="1" applyFill="1" applyBorder="1" applyAlignment="1">
      <alignment horizontal="center"/>
    </xf>
    <xf numFmtId="0" fontId="2" fillId="0" borderId="0" xfId="0" applyFont="1"/>
    <xf numFmtId="44" fontId="2" fillId="4" borderId="1" xfId="2" applyFont="1" applyFill="1" applyBorder="1" applyAlignment="1">
      <alignment horizontal="center"/>
    </xf>
    <xf numFmtId="44" fontId="2" fillId="2" borderId="13" xfId="2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A134-8E99-4F67-9667-D37880308809}">
  <dimension ref="A1:M27"/>
  <sheetViews>
    <sheetView tabSelected="1" workbookViewId="0">
      <selection activeCell="F14" sqref="F14"/>
    </sheetView>
  </sheetViews>
  <sheetFormatPr defaultRowHeight="15" customHeight="1" x14ac:dyDescent="0.2"/>
  <cols>
    <col min="1" max="1" width="2.28515625" style="8" customWidth="1"/>
    <col min="2" max="2" width="30" style="8" customWidth="1"/>
    <col min="3" max="3" width="40.5703125" style="8" customWidth="1"/>
    <col min="4" max="4" width="18.42578125" style="8" customWidth="1"/>
    <col min="5" max="5" width="16.140625" style="8" customWidth="1"/>
    <col min="6" max="6" width="9.140625" style="8"/>
    <col min="7" max="7" width="12" style="8" customWidth="1"/>
    <col min="8" max="8" width="14.5703125" style="9" customWidth="1"/>
    <col min="9" max="9" width="26" style="8" customWidth="1"/>
    <col min="10" max="11" width="20.5703125" style="9" customWidth="1"/>
    <col min="12" max="13" width="17.5703125" style="9" bestFit="1" customWidth="1"/>
    <col min="14" max="14" width="17" style="8" customWidth="1"/>
    <col min="15" max="16384" width="9.140625" style="8"/>
  </cols>
  <sheetData>
    <row r="1" spans="1:3" s="15" customFormat="1" ht="28.5" customHeight="1" x14ac:dyDescent="0.25">
      <c r="A1" s="15" t="s">
        <v>54</v>
      </c>
    </row>
    <row r="2" spans="1:3" ht="15" customHeight="1" x14ac:dyDescent="0.2">
      <c r="B2" s="8" t="s">
        <v>57</v>
      </c>
      <c r="C2" s="29"/>
    </row>
    <row r="3" spans="1:3" ht="15" customHeight="1" x14ac:dyDescent="0.2">
      <c r="B3" s="8" t="s">
        <v>58</v>
      </c>
      <c r="C3" s="29"/>
    </row>
    <row r="4" spans="1:3" ht="15" customHeight="1" x14ac:dyDescent="0.2">
      <c r="B4" s="8" t="s">
        <v>59</v>
      </c>
      <c r="C4" s="29"/>
    </row>
    <row r="5" spans="1:3" ht="15" customHeight="1" x14ac:dyDescent="0.2">
      <c r="B5" s="8" t="s">
        <v>55</v>
      </c>
      <c r="C5" s="29"/>
    </row>
    <row r="6" spans="1:3" ht="15" customHeight="1" x14ac:dyDescent="0.2">
      <c r="B6" s="8" t="s">
        <v>56</v>
      </c>
      <c r="C6" s="29"/>
    </row>
    <row r="8" spans="1:3" ht="15" customHeight="1" x14ac:dyDescent="0.2">
      <c r="B8" s="8" t="s">
        <v>60</v>
      </c>
      <c r="C8" s="29"/>
    </row>
    <row r="9" spans="1:3" ht="15" customHeight="1" x14ac:dyDescent="0.2">
      <c r="B9" s="8" t="s">
        <v>61</v>
      </c>
      <c r="C9" s="29"/>
    </row>
    <row r="11" spans="1:3" ht="15" customHeight="1" x14ac:dyDescent="0.2">
      <c r="B11" s="64" t="s">
        <v>80</v>
      </c>
    </row>
    <row r="12" spans="1:3" ht="15" customHeight="1" x14ac:dyDescent="0.2">
      <c r="B12" s="80" t="s">
        <v>64</v>
      </c>
      <c r="C12" s="68"/>
    </row>
    <row r="13" spans="1:3" ht="15" customHeight="1" x14ac:dyDescent="0.2">
      <c r="B13" s="80" t="s">
        <v>63</v>
      </c>
      <c r="C13" s="68"/>
    </row>
    <row r="14" spans="1:3" ht="15" customHeight="1" x14ac:dyDescent="0.2">
      <c r="B14" s="80" t="s">
        <v>62</v>
      </c>
      <c r="C14" s="68"/>
    </row>
    <row r="15" spans="1:3" ht="15" customHeight="1" x14ac:dyDescent="0.2">
      <c r="B15" s="80" t="s">
        <v>92</v>
      </c>
      <c r="C15" s="67"/>
    </row>
    <row r="16" spans="1:3" ht="15" customHeight="1" x14ac:dyDescent="0.2">
      <c r="B16" s="80" t="s">
        <v>62</v>
      </c>
      <c r="C16" s="68"/>
    </row>
    <row r="18" spans="2:3" ht="15" customHeight="1" x14ac:dyDescent="0.2">
      <c r="B18" s="64" t="s">
        <v>81</v>
      </c>
    </row>
    <row r="19" spans="2:3" ht="15" customHeight="1" x14ac:dyDescent="0.2">
      <c r="B19" s="80" t="s">
        <v>85</v>
      </c>
      <c r="C19" s="29"/>
    </row>
    <row r="20" spans="2:3" ht="15" customHeight="1" x14ac:dyDescent="0.2">
      <c r="B20" s="80" t="s">
        <v>62</v>
      </c>
      <c r="C20" s="68"/>
    </row>
    <row r="21" spans="2:3" ht="15" customHeight="1" x14ac:dyDescent="0.2">
      <c r="B21" s="80" t="s">
        <v>86</v>
      </c>
      <c r="C21" s="29"/>
    </row>
    <row r="22" spans="2:3" ht="15" customHeight="1" x14ac:dyDescent="0.2">
      <c r="B22" s="80" t="s">
        <v>88</v>
      </c>
      <c r="C22" s="67"/>
    </row>
    <row r="23" spans="2:3" ht="15" customHeight="1" x14ac:dyDescent="0.2">
      <c r="B23" s="80" t="s">
        <v>87</v>
      </c>
      <c r="C23" s="68"/>
    </row>
    <row r="25" spans="2:3" ht="15" customHeight="1" x14ac:dyDescent="0.2">
      <c r="B25" s="64" t="s">
        <v>83</v>
      </c>
    </row>
    <row r="26" spans="2:3" ht="15" customHeight="1" x14ac:dyDescent="0.2">
      <c r="B26" s="80" t="s">
        <v>82</v>
      </c>
      <c r="C26" s="29"/>
    </row>
    <row r="27" spans="2:3" ht="15" customHeight="1" x14ac:dyDescent="0.2">
      <c r="B27" s="80" t="s">
        <v>62</v>
      </c>
      <c r="C27" s="6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A74B9EF-8D6A-4082-B35B-0613082A2286}">
          <x14:formula1>
            <xm:f>'Drop-Downs'!$B$14:$B$20</xm:f>
          </x14:formula1>
          <xm:sqref>C12</xm:sqref>
        </x14:dataValidation>
        <x14:dataValidation type="list" allowBlank="1" showInputMessage="1" showErrorMessage="1" xr:uid="{43B36C4B-5466-43C2-88A2-7B125B953C58}">
          <x14:formula1>
            <xm:f>'Drop-Downs'!$B$23:$B$27</xm:f>
          </x14:formula1>
          <xm:sqref>C13</xm:sqref>
        </x14:dataValidation>
        <x14:dataValidation type="list" allowBlank="1" showInputMessage="1" showErrorMessage="1" xr:uid="{14E80D4C-4ADD-4C0D-B874-3963B527021D}">
          <x14:formula1>
            <xm:f>'Drop-Downs'!$B$30:$B$31</xm:f>
          </x14:formula1>
          <xm:sqref>C14</xm:sqref>
        </x14:dataValidation>
        <x14:dataValidation type="list" allowBlank="1" showInputMessage="1" showErrorMessage="1" xr:uid="{3ADBF8F1-AFCD-4726-A21F-A4A3961BB11B}">
          <x14:formula1>
            <xm:f>'Drop-Downs'!$B$34:$B$37</xm:f>
          </x14:formula1>
          <xm:sqref>C20 C27 C23</xm:sqref>
        </x14:dataValidation>
        <x14:dataValidation type="list" allowBlank="1" showInputMessage="1" showErrorMessage="1" xr:uid="{A402E9F5-3008-48D4-A3D1-C57612D1EDEA}">
          <x14:formula1>
            <xm:f>'Drop-Downs'!$B$34:$B$35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8719-0A0E-4795-821C-9BF115089DA0}">
  <dimension ref="A1:M28"/>
  <sheetViews>
    <sheetView zoomScaleNormal="100" workbookViewId="0">
      <selection activeCell="H4" sqref="H4"/>
    </sheetView>
  </sheetViews>
  <sheetFormatPr defaultRowHeight="12" x14ac:dyDescent="0.2"/>
  <cols>
    <col min="1" max="1" width="16.28515625" style="8" customWidth="1"/>
    <col min="2" max="2" width="15.85546875" style="8" customWidth="1"/>
    <col min="3" max="3" width="11.42578125" style="8" bestFit="1" customWidth="1"/>
    <col min="4" max="4" width="18.42578125" style="8" customWidth="1"/>
    <col min="5" max="5" width="16.140625" style="8" customWidth="1"/>
    <col min="6" max="6" width="9.140625" style="8" customWidth="1"/>
    <col min="7" max="7" width="12" style="8" customWidth="1"/>
    <col min="8" max="8" width="14.5703125" style="9" customWidth="1"/>
    <col min="9" max="9" width="36" style="8" bestFit="1" customWidth="1"/>
    <col min="10" max="11" width="20.5703125" style="9" customWidth="1"/>
    <col min="12" max="13" width="17.5703125" style="9" bestFit="1" customWidth="1"/>
    <col min="14" max="14" width="17" style="8" customWidth="1"/>
    <col min="15" max="16384" width="9.140625" style="8"/>
  </cols>
  <sheetData>
    <row r="1" spans="1:13" s="15" customFormat="1" ht="28.5" customHeight="1" x14ac:dyDescent="0.25">
      <c r="A1" s="15" t="s">
        <v>10</v>
      </c>
    </row>
    <row r="2" spans="1:13" s="13" customFormat="1" ht="29.25" customHeight="1" thickBot="1" x14ac:dyDescent="0.3">
      <c r="A2" s="16" t="s">
        <v>22</v>
      </c>
      <c r="B2" s="16" t="s">
        <v>11</v>
      </c>
      <c r="C2" s="16" t="s">
        <v>12</v>
      </c>
      <c r="D2" s="16" t="s">
        <v>13</v>
      </c>
      <c r="E2" s="16" t="s">
        <v>14</v>
      </c>
      <c r="F2" s="16" t="s">
        <v>15</v>
      </c>
      <c r="G2" s="16" t="s">
        <v>16</v>
      </c>
      <c r="H2" s="16" t="s">
        <v>53</v>
      </c>
      <c r="I2" s="16" t="s">
        <v>17</v>
      </c>
      <c r="J2" s="16" t="s">
        <v>18</v>
      </c>
      <c r="K2" s="16" t="s">
        <v>32</v>
      </c>
      <c r="L2" s="16" t="s">
        <v>33</v>
      </c>
      <c r="M2" s="17" t="s">
        <v>19</v>
      </c>
    </row>
    <row r="3" spans="1:13" ht="14.25" customHeight="1" x14ac:dyDescent="0.2">
      <c r="A3" s="34">
        <v>1</v>
      </c>
      <c r="B3" s="30" t="s">
        <v>20</v>
      </c>
      <c r="C3" s="18" t="s">
        <v>21</v>
      </c>
      <c r="D3" s="30"/>
      <c r="E3" s="30"/>
      <c r="F3" s="19"/>
      <c r="G3" s="19"/>
      <c r="H3" s="19">
        <v>30</v>
      </c>
      <c r="I3" s="19" t="s">
        <v>41</v>
      </c>
      <c r="J3" s="19">
        <v>4000</v>
      </c>
      <c r="K3" s="19">
        <v>5000</v>
      </c>
      <c r="L3" s="19">
        <v>2000</v>
      </c>
      <c r="M3" s="20">
        <v>100</v>
      </c>
    </row>
    <row r="4" spans="1:13" ht="14.25" customHeight="1" x14ac:dyDescent="0.2">
      <c r="A4" s="42">
        <v>2</v>
      </c>
      <c r="B4" s="31"/>
      <c r="C4" s="21"/>
      <c r="D4" s="31"/>
      <c r="E4" s="31"/>
      <c r="F4" s="21"/>
      <c r="G4" s="21"/>
      <c r="H4" s="22"/>
      <c r="I4" s="22"/>
      <c r="J4" s="22"/>
      <c r="K4" s="22"/>
      <c r="L4" s="22"/>
      <c r="M4" s="23"/>
    </row>
    <row r="5" spans="1:13" ht="14.25" customHeight="1" x14ac:dyDescent="0.2">
      <c r="A5" s="48">
        <v>3</v>
      </c>
      <c r="B5" s="32"/>
      <c r="C5" s="24"/>
      <c r="D5" s="32"/>
      <c r="E5" s="32"/>
      <c r="F5" s="24"/>
      <c r="G5" s="24"/>
      <c r="H5" s="25"/>
      <c r="I5" s="25"/>
      <c r="J5" s="25"/>
      <c r="K5" s="25"/>
      <c r="L5" s="25"/>
      <c r="M5" s="26"/>
    </row>
    <row r="6" spans="1:13" ht="14.25" customHeight="1" x14ac:dyDescent="0.2">
      <c r="A6" s="42">
        <v>4</v>
      </c>
      <c r="B6" s="31"/>
      <c r="C6" s="21"/>
      <c r="D6" s="31"/>
      <c r="E6" s="31"/>
      <c r="F6" s="21"/>
      <c r="G6" s="21"/>
      <c r="H6" s="22"/>
      <c r="I6" s="22"/>
      <c r="J6" s="22"/>
      <c r="K6" s="22"/>
      <c r="L6" s="22"/>
      <c r="M6" s="23"/>
    </row>
    <row r="7" spans="1:13" ht="14.25" customHeight="1" x14ac:dyDescent="0.2">
      <c r="A7" s="48">
        <v>5</v>
      </c>
      <c r="B7" s="32"/>
      <c r="C7" s="24"/>
      <c r="D7" s="32"/>
      <c r="E7" s="32"/>
      <c r="F7" s="24"/>
      <c r="G7" s="24"/>
      <c r="H7" s="25"/>
      <c r="I7" s="25"/>
      <c r="J7" s="25"/>
      <c r="K7" s="25"/>
      <c r="L7" s="25"/>
      <c r="M7" s="26"/>
    </row>
    <row r="8" spans="1:13" ht="14.25" customHeight="1" x14ac:dyDescent="0.2">
      <c r="A8" s="42">
        <v>6</v>
      </c>
      <c r="B8" s="31"/>
      <c r="C8" s="21"/>
      <c r="D8" s="31"/>
      <c r="E8" s="31"/>
      <c r="F8" s="21"/>
      <c r="G8" s="21"/>
      <c r="H8" s="22"/>
      <c r="I8" s="22"/>
      <c r="J8" s="22"/>
      <c r="K8" s="22"/>
      <c r="L8" s="22"/>
      <c r="M8" s="23"/>
    </row>
    <row r="9" spans="1:13" ht="14.25" customHeight="1" x14ac:dyDescent="0.2">
      <c r="A9" s="48">
        <v>7</v>
      </c>
      <c r="B9" s="32"/>
      <c r="C9" s="24"/>
      <c r="D9" s="32"/>
      <c r="E9" s="32"/>
      <c r="F9" s="24"/>
      <c r="G9" s="24"/>
      <c r="H9" s="25"/>
      <c r="I9" s="25"/>
      <c r="J9" s="25"/>
      <c r="K9" s="25"/>
      <c r="L9" s="25"/>
      <c r="M9" s="26"/>
    </row>
    <row r="10" spans="1:13" ht="14.25" customHeight="1" x14ac:dyDescent="0.2">
      <c r="A10" s="42">
        <v>8</v>
      </c>
      <c r="B10" s="31"/>
      <c r="C10" s="21"/>
      <c r="D10" s="31"/>
      <c r="E10" s="31"/>
      <c r="F10" s="21"/>
      <c r="G10" s="21"/>
      <c r="H10" s="22"/>
      <c r="I10" s="22"/>
      <c r="J10" s="22"/>
      <c r="K10" s="22"/>
      <c r="L10" s="22"/>
      <c r="M10" s="23"/>
    </row>
    <row r="11" spans="1:13" ht="14.25" customHeight="1" x14ac:dyDescent="0.2">
      <c r="A11" s="48">
        <v>9</v>
      </c>
      <c r="B11" s="32"/>
      <c r="C11" s="24"/>
      <c r="D11" s="32"/>
      <c r="E11" s="32"/>
      <c r="F11" s="24"/>
      <c r="G11" s="24"/>
      <c r="H11" s="25"/>
      <c r="I11" s="25"/>
      <c r="J11" s="25"/>
      <c r="K11" s="25"/>
      <c r="L11" s="25"/>
      <c r="M11" s="26"/>
    </row>
    <row r="12" spans="1:13" ht="14.25" customHeight="1" x14ac:dyDescent="0.2">
      <c r="A12" s="42">
        <v>10</v>
      </c>
      <c r="B12" s="31"/>
      <c r="C12" s="21"/>
      <c r="D12" s="31"/>
      <c r="E12" s="31"/>
      <c r="F12" s="21"/>
      <c r="G12" s="21"/>
      <c r="H12" s="22"/>
      <c r="I12" s="22"/>
      <c r="J12" s="22"/>
      <c r="K12" s="22"/>
      <c r="L12" s="22"/>
      <c r="M12" s="23"/>
    </row>
    <row r="13" spans="1:13" ht="14.25" customHeight="1" x14ac:dyDescent="0.2">
      <c r="A13" s="48">
        <v>11</v>
      </c>
      <c r="B13" s="32"/>
      <c r="C13" s="24"/>
      <c r="D13" s="32"/>
      <c r="E13" s="32"/>
      <c r="F13" s="24"/>
      <c r="G13" s="24"/>
      <c r="H13" s="25"/>
      <c r="I13" s="25"/>
      <c r="J13" s="25"/>
      <c r="K13" s="25"/>
      <c r="L13" s="25"/>
      <c r="M13" s="26"/>
    </row>
    <row r="14" spans="1:13" ht="14.25" customHeight="1" x14ac:dyDescent="0.2">
      <c r="A14" s="42">
        <v>12</v>
      </c>
      <c r="B14" s="31"/>
      <c r="C14" s="21"/>
      <c r="D14" s="31"/>
      <c r="E14" s="31"/>
      <c r="F14" s="21"/>
      <c r="G14" s="21"/>
      <c r="H14" s="22"/>
      <c r="I14" s="22"/>
      <c r="J14" s="22"/>
      <c r="K14" s="22"/>
      <c r="L14" s="22"/>
      <c r="M14" s="23"/>
    </row>
    <row r="15" spans="1:13" ht="14.25" customHeight="1" x14ac:dyDescent="0.2">
      <c r="A15" s="48">
        <v>13</v>
      </c>
      <c r="B15" s="32"/>
      <c r="C15" s="24"/>
      <c r="D15" s="32"/>
      <c r="E15" s="32"/>
      <c r="F15" s="24"/>
      <c r="G15" s="24"/>
      <c r="H15" s="25"/>
      <c r="I15" s="25"/>
      <c r="J15" s="25"/>
      <c r="K15" s="25"/>
      <c r="L15" s="25"/>
      <c r="M15" s="26"/>
    </row>
    <row r="16" spans="1:13" ht="14.25" customHeight="1" x14ac:dyDescent="0.2">
      <c r="A16" s="42">
        <v>14</v>
      </c>
      <c r="B16" s="31"/>
      <c r="C16" s="21"/>
      <c r="D16" s="31"/>
      <c r="E16" s="31"/>
      <c r="F16" s="21"/>
      <c r="G16" s="21"/>
      <c r="H16" s="22"/>
      <c r="I16" s="22"/>
      <c r="J16" s="22"/>
      <c r="K16" s="22"/>
      <c r="L16" s="22"/>
      <c r="M16" s="23"/>
    </row>
    <row r="17" spans="1:13" ht="14.25" customHeight="1" x14ac:dyDescent="0.2">
      <c r="A17" s="48">
        <v>15</v>
      </c>
      <c r="B17" s="32"/>
      <c r="C17" s="24"/>
      <c r="D17" s="32"/>
      <c r="E17" s="32"/>
      <c r="F17" s="24"/>
      <c r="G17" s="24"/>
      <c r="H17" s="25"/>
      <c r="I17" s="25"/>
      <c r="J17" s="25"/>
      <c r="K17" s="25"/>
      <c r="L17" s="25"/>
      <c r="M17" s="26"/>
    </row>
    <row r="18" spans="1:13" ht="14.25" customHeight="1" x14ac:dyDescent="0.2">
      <c r="A18" s="42">
        <v>16</v>
      </c>
      <c r="B18" s="31"/>
      <c r="C18" s="21"/>
      <c r="D18" s="31"/>
      <c r="E18" s="31"/>
      <c r="F18" s="21"/>
      <c r="G18" s="21"/>
      <c r="H18" s="22"/>
      <c r="I18" s="22"/>
      <c r="J18" s="22"/>
      <c r="K18" s="22"/>
      <c r="L18" s="22"/>
      <c r="M18" s="23"/>
    </row>
    <row r="19" spans="1:13" ht="14.25" customHeight="1" x14ac:dyDescent="0.2">
      <c r="A19" s="48">
        <v>17</v>
      </c>
      <c r="B19" s="32"/>
      <c r="C19" s="24"/>
      <c r="D19" s="32"/>
      <c r="E19" s="32"/>
      <c r="F19" s="24"/>
      <c r="G19" s="24"/>
      <c r="H19" s="25"/>
      <c r="I19" s="25"/>
      <c r="J19" s="25"/>
      <c r="K19" s="25"/>
      <c r="L19" s="25"/>
      <c r="M19" s="26"/>
    </row>
    <row r="20" spans="1:13" ht="14.25" customHeight="1" x14ac:dyDescent="0.2">
      <c r="A20" s="42">
        <v>18</v>
      </c>
      <c r="B20" s="31"/>
      <c r="C20" s="21"/>
      <c r="D20" s="31"/>
      <c r="E20" s="31"/>
      <c r="F20" s="21"/>
      <c r="G20" s="21"/>
      <c r="H20" s="22"/>
      <c r="I20" s="22"/>
      <c r="J20" s="22"/>
      <c r="K20" s="22"/>
      <c r="L20" s="22"/>
      <c r="M20" s="23"/>
    </row>
    <row r="21" spans="1:13" ht="14.25" customHeight="1" x14ac:dyDescent="0.2">
      <c r="A21" s="48">
        <v>19</v>
      </c>
      <c r="B21" s="32"/>
      <c r="C21" s="24"/>
      <c r="D21" s="32"/>
      <c r="E21" s="32"/>
      <c r="F21" s="24"/>
      <c r="G21" s="24"/>
      <c r="H21" s="25"/>
      <c r="I21" s="25"/>
      <c r="J21" s="25"/>
      <c r="K21" s="25"/>
      <c r="L21" s="25"/>
      <c r="M21" s="26"/>
    </row>
    <row r="22" spans="1:13" ht="14.25" customHeight="1" x14ac:dyDescent="0.2">
      <c r="A22" s="42">
        <v>20</v>
      </c>
      <c r="B22" s="31"/>
      <c r="C22" s="21"/>
      <c r="D22" s="31"/>
      <c r="E22" s="31"/>
      <c r="F22" s="21"/>
      <c r="G22" s="21"/>
      <c r="H22" s="22"/>
      <c r="I22" s="22"/>
      <c r="J22" s="22"/>
      <c r="K22" s="22"/>
      <c r="L22" s="22"/>
      <c r="M22" s="23"/>
    </row>
    <row r="23" spans="1:13" ht="14.25" customHeight="1" x14ac:dyDescent="0.2">
      <c r="A23" s="48">
        <v>21</v>
      </c>
      <c r="B23" s="32"/>
      <c r="C23" s="24"/>
      <c r="D23" s="32"/>
      <c r="E23" s="32"/>
      <c r="F23" s="24"/>
      <c r="G23" s="24"/>
      <c r="H23" s="25"/>
      <c r="I23" s="25"/>
      <c r="J23" s="25"/>
      <c r="K23" s="25"/>
      <c r="L23" s="25"/>
      <c r="M23" s="26"/>
    </row>
    <row r="24" spans="1:13" ht="14.25" customHeight="1" x14ac:dyDescent="0.2">
      <c r="A24" s="42">
        <v>22</v>
      </c>
      <c r="B24" s="31"/>
      <c r="C24" s="21"/>
      <c r="D24" s="31"/>
      <c r="E24" s="31"/>
      <c r="F24" s="21"/>
      <c r="G24" s="21"/>
      <c r="H24" s="22"/>
      <c r="I24" s="22"/>
      <c r="J24" s="22"/>
      <c r="K24" s="22"/>
      <c r="L24" s="22"/>
      <c r="M24" s="23"/>
    </row>
    <row r="25" spans="1:13" ht="14.25" customHeight="1" x14ac:dyDescent="0.2">
      <c r="A25" s="48">
        <v>23</v>
      </c>
      <c r="B25" s="32"/>
      <c r="C25" s="24"/>
      <c r="D25" s="32"/>
      <c r="E25" s="32"/>
      <c r="F25" s="24"/>
      <c r="G25" s="24"/>
      <c r="H25" s="25"/>
      <c r="I25" s="25"/>
      <c r="J25" s="25"/>
      <c r="K25" s="25"/>
      <c r="L25" s="25"/>
      <c r="M25" s="26"/>
    </row>
    <row r="26" spans="1:13" ht="14.25" customHeight="1" x14ac:dyDescent="0.2">
      <c r="A26" s="42">
        <v>24</v>
      </c>
      <c r="B26" s="31"/>
      <c r="C26" s="21"/>
      <c r="D26" s="31"/>
      <c r="E26" s="31"/>
      <c r="F26" s="21"/>
      <c r="G26" s="21"/>
      <c r="H26" s="22"/>
      <c r="I26" s="22"/>
      <c r="J26" s="22"/>
      <c r="K26" s="22"/>
      <c r="L26" s="22"/>
      <c r="M26" s="23"/>
    </row>
    <row r="27" spans="1:13" ht="14.25" customHeight="1" x14ac:dyDescent="0.2">
      <c r="A27" s="51">
        <v>25</v>
      </c>
      <c r="B27" s="33"/>
      <c r="C27" s="27"/>
      <c r="D27" s="33"/>
      <c r="E27" s="33"/>
      <c r="F27" s="27"/>
      <c r="G27" s="27"/>
      <c r="H27" s="28"/>
      <c r="I27" s="28"/>
      <c r="J27" s="28"/>
      <c r="K27" s="28"/>
      <c r="L27" s="28"/>
      <c r="M27" s="29"/>
    </row>
    <row r="28" spans="1:13" ht="14.25" customHeight="1" x14ac:dyDescent="0.2"/>
  </sheetData>
  <pageMargins left="0.7" right="0.7" top="0.75" bottom="0.75" header="0.3" footer="0.3"/>
  <pageSetup orientation="portrait" horizontalDpi="300" verticalDpi="0" copies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23B0AD-E480-4476-B2CF-7967DEF75254}">
          <x14:formula1>
            <xm:f>'Drop-Downs'!$B$3:$B$11</xm:f>
          </x14:formula1>
          <xm:sqref>I3:I27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159A-15AC-4E6A-BBA5-88DB1D35F2E5}">
  <dimension ref="A1:V10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J34" sqref="J34"/>
    </sheetView>
  </sheetViews>
  <sheetFormatPr defaultRowHeight="12" x14ac:dyDescent="0.2"/>
  <cols>
    <col min="1" max="1" width="16.28515625" style="12" customWidth="1"/>
    <col min="2" max="2" width="13.85546875" style="8" customWidth="1"/>
    <col min="3" max="3" width="11.85546875" style="14" customWidth="1"/>
    <col min="4" max="4" width="10.42578125" style="9" customWidth="1"/>
    <col min="5" max="5" width="13.140625" style="11" customWidth="1"/>
    <col min="6" max="6" width="14.42578125" style="11" customWidth="1"/>
    <col min="7" max="7" width="13.85546875" style="11" customWidth="1"/>
    <col min="8" max="8" width="10.5703125" style="11" customWidth="1"/>
    <col min="9" max="9" width="13.140625" style="11" customWidth="1"/>
    <col min="10" max="10" width="11.28515625" style="11" customWidth="1"/>
    <col min="11" max="11" width="13.7109375" style="8" customWidth="1"/>
    <col min="12" max="17" width="12.140625" style="8" customWidth="1"/>
    <col min="18" max="18" width="2.5703125" style="8" customWidth="1"/>
    <col min="19" max="22" width="13.42578125" style="9" customWidth="1"/>
    <col min="23" max="16384" width="9.140625" style="8"/>
  </cols>
  <sheetData>
    <row r="1" spans="1:22" ht="29.25" customHeight="1" x14ac:dyDescent="0.2">
      <c r="A1" s="15" t="s">
        <v>93</v>
      </c>
    </row>
    <row r="2" spans="1:22" ht="15" customHeight="1" x14ac:dyDescent="0.2">
      <c r="A2" s="71" t="s">
        <v>52</v>
      </c>
      <c r="B2" s="72"/>
      <c r="C2" s="72"/>
      <c r="D2" s="72"/>
      <c r="E2" s="71" t="s">
        <v>51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S2" s="73" t="s">
        <v>49</v>
      </c>
      <c r="T2" s="73"/>
      <c r="U2" s="73"/>
      <c r="V2" s="73"/>
    </row>
    <row r="3" spans="1:22" hidden="1" x14ac:dyDescent="0.2">
      <c r="A3" s="8"/>
      <c r="C3" s="8"/>
      <c r="D3" s="8"/>
      <c r="E3" s="8"/>
      <c r="F3" s="8"/>
      <c r="G3" s="8"/>
      <c r="H3" s="8"/>
      <c r="I3" s="8"/>
      <c r="J3" s="8"/>
      <c r="L3" s="10">
        <v>6.2E-2</v>
      </c>
      <c r="M3" s="10">
        <v>1.4500000000000001E-2</v>
      </c>
      <c r="S3" s="10">
        <v>6.2E-2</v>
      </c>
      <c r="T3" s="10">
        <v>1.4500000000000001E-2</v>
      </c>
      <c r="U3" s="70">
        <f>'Employer Information'!C15</f>
        <v>0</v>
      </c>
      <c r="V3" s="70">
        <f>'Employer Information'!C22</f>
        <v>0</v>
      </c>
    </row>
    <row r="4" spans="1:22" s="13" customFormat="1" ht="23.25" customHeight="1" thickBot="1" x14ac:dyDescent="0.25">
      <c r="A4" s="16" t="s">
        <v>22</v>
      </c>
      <c r="B4" s="16" t="s">
        <v>11</v>
      </c>
      <c r="C4" s="16" t="s">
        <v>50</v>
      </c>
      <c r="D4" s="16" t="s">
        <v>34</v>
      </c>
      <c r="E4" s="16" t="s">
        <v>23</v>
      </c>
      <c r="F4" s="16" t="s">
        <v>24</v>
      </c>
      <c r="G4" s="16" t="s">
        <v>25</v>
      </c>
      <c r="H4" s="16" t="s">
        <v>26</v>
      </c>
      <c r="I4" s="16" t="s">
        <v>27</v>
      </c>
      <c r="J4" s="16" t="s">
        <v>28</v>
      </c>
      <c r="K4" s="16" t="s">
        <v>29</v>
      </c>
      <c r="L4" s="16" t="s">
        <v>36</v>
      </c>
      <c r="M4" s="16" t="s">
        <v>35</v>
      </c>
      <c r="N4" s="16" t="s">
        <v>6</v>
      </c>
      <c r="O4" s="16" t="s">
        <v>7</v>
      </c>
      <c r="P4" s="16" t="s">
        <v>37</v>
      </c>
      <c r="Q4" s="16" t="s">
        <v>46</v>
      </c>
      <c r="R4" s="8"/>
      <c r="S4" s="16" t="s">
        <v>36</v>
      </c>
      <c r="T4" s="16" t="s">
        <v>35</v>
      </c>
      <c r="U4" s="16" t="s">
        <v>47</v>
      </c>
      <c r="V4" s="16" t="s">
        <v>48</v>
      </c>
    </row>
    <row r="5" spans="1:22" x14ac:dyDescent="0.2">
      <c r="A5" s="34">
        <v>1</v>
      </c>
      <c r="B5" s="35" t="str">
        <f>IF(A5="","",VLOOKUP(A5,'Employee Information'!$A$3:$M$28,2,FALSE))</f>
        <v>Doe, John</v>
      </c>
      <c r="C5" s="36">
        <v>43834</v>
      </c>
      <c r="D5" s="37">
        <f>IF(A5="","",VLOOKUP(A5,'Employee Information'!$A$3:$M$28,8,FALSE))</f>
        <v>30</v>
      </c>
      <c r="E5" s="38">
        <v>80</v>
      </c>
      <c r="F5" s="38">
        <v>1</v>
      </c>
      <c r="G5" s="38"/>
      <c r="H5" s="38"/>
      <c r="I5" s="38"/>
      <c r="J5" s="38">
        <f>SUM(E5:I5)</f>
        <v>81</v>
      </c>
      <c r="K5" s="39">
        <f>ROUND((E5+G5+H5+I5)*D5,2)+ROUND(F5*(D5*1.5),2)</f>
        <v>2445</v>
      </c>
      <c r="L5" s="37">
        <f>ROUND(K5*$L$3,2)</f>
        <v>151.59</v>
      </c>
      <c r="M5" s="37">
        <f>ROUND(K5*$M$3,2)</f>
        <v>35.450000000000003</v>
      </c>
      <c r="N5" s="40"/>
      <c r="O5" s="18"/>
      <c r="P5" s="18"/>
      <c r="Q5" s="39">
        <f>K5-SUM(L5:P5)</f>
        <v>2257.96</v>
      </c>
      <c r="S5" s="37">
        <f>ROUND(K5*$S$3,2)</f>
        <v>151.59</v>
      </c>
      <c r="T5" s="37">
        <f>ROUND(K5*$T$3,2)</f>
        <v>35.450000000000003</v>
      </c>
      <c r="U5" s="37">
        <f>ROUND(K5*$U$3,2)</f>
        <v>0</v>
      </c>
      <c r="V5" s="41">
        <f>ROUND(K5*$V$3,2)</f>
        <v>0</v>
      </c>
    </row>
    <row r="6" spans="1:22" x14ac:dyDescent="0.2">
      <c r="A6" s="42"/>
      <c r="B6" s="43" t="str">
        <f>IF(A6="","",VLOOKUP(A6,'Employee Information'!$A$3:$M$28,2,FALSE))</f>
        <v/>
      </c>
      <c r="C6" s="44"/>
      <c r="D6" s="45" t="str">
        <f>IF(A6="","",VLOOKUP(A6,'Employee Information'!$A$3:$M$28,8,FALSE))</f>
        <v/>
      </c>
      <c r="E6" s="46"/>
      <c r="F6" s="46"/>
      <c r="G6" s="46"/>
      <c r="H6" s="46"/>
      <c r="I6" s="46"/>
      <c r="J6" s="46"/>
      <c r="K6" s="43"/>
      <c r="L6" s="43"/>
      <c r="M6" s="43"/>
      <c r="N6" s="21"/>
      <c r="O6" s="21"/>
      <c r="P6" s="21"/>
      <c r="Q6" s="43"/>
      <c r="S6" s="45"/>
      <c r="T6" s="45"/>
      <c r="U6" s="45"/>
      <c r="V6" s="47"/>
    </row>
    <row r="7" spans="1:22" x14ac:dyDescent="0.2">
      <c r="A7" s="48"/>
      <c r="B7" s="43" t="str">
        <f>IF(A7="","",VLOOKUP(A7,'Employee Information'!$A$3:$M$28,2,FALSE))</f>
        <v/>
      </c>
      <c r="C7" s="49"/>
      <c r="D7" s="45" t="str">
        <f>IF(A7="","",VLOOKUP(A7,'Employee Information'!$A$3:$M$28,8,FALSE))</f>
        <v/>
      </c>
      <c r="E7" s="50"/>
      <c r="F7" s="50"/>
      <c r="G7" s="50"/>
      <c r="H7" s="50"/>
      <c r="I7" s="50"/>
      <c r="J7" s="50"/>
      <c r="K7" s="43"/>
      <c r="L7" s="43"/>
      <c r="M7" s="43"/>
      <c r="N7" s="24"/>
      <c r="O7" s="24"/>
      <c r="P7" s="24"/>
      <c r="Q7" s="43"/>
      <c r="S7" s="45"/>
      <c r="T7" s="45"/>
      <c r="U7" s="45"/>
      <c r="V7" s="47"/>
    </row>
    <row r="8" spans="1:22" x14ac:dyDescent="0.2">
      <c r="A8" s="42"/>
      <c r="B8" s="43" t="str">
        <f>IF(A8="","",VLOOKUP(A8,'Employee Information'!$A$3:$M$28,2,FALSE))</f>
        <v/>
      </c>
      <c r="C8" s="44"/>
      <c r="D8" s="45" t="str">
        <f>IF(A8="","",VLOOKUP(A8,'Employee Information'!$A$3:$M$28,8,FALSE))</f>
        <v/>
      </c>
      <c r="E8" s="46"/>
      <c r="F8" s="46"/>
      <c r="G8" s="46"/>
      <c r="H8" s="46"/>
      <c r="I8" s="46"/>
      <c r="J8" s="46"/>
      <c r="K8" s="43"/>
      <c r="L8" s="43"/>
      <c r="M8" s="43"/>
      <c r="N8" s="21"/>
      <c r="O8" s="21"/>
      <c r="P8" s="21"/>
      <c r="Q8" s="43"/>
      <c r="S8" s="45"/>
      <c r="T8" s="45"/>
      <c r="U8" s="45"/>
      <c r="V8" s="47"/>
    </row>
    <row r="9" spans="1:22" x14ac:dyDescent="0.2">
      <c r="A9" s="48"/>
      <c r="B9" s="43" t="str">
        <f>IF(A9="","",VLOOKUP(A9,'Employee Information'!$A$3:$M$28,2,FALSE))</f>
        <v/>
      </c>
      <c r="C9" s="49"/>
      <c r="D9" s="45" t="str">
        <f>IF(A9="","",VLOOKUP(A9,'Employee Information'!$A$3:$M$28,8,FALSE))</f>
        <v/>
      </c>
      <c r="E9" s="50"/>
      <c r="F9" s="50"/>
      <c r="G9" s="50"/>
      <c r="H9" s="50"/>
      <c r="I9" s="50"/>
      <c r="J9" s="50"/>
      <c r="K9" s="43"/>
      <c r="L9" s="43"/>
      <c r="M9" s="43"/>
      <c r="N9" s="24"/>
      <c r="O9" s="24"/>
      <c r="P9" s="24"/>
      <c r="Q9" s="43"/>
      <c r="S9" s="45"/>
      <c r="T9" s="45"/>
      <c r="U9" s="45"/>
      <c r="V9" s="47"/>
    </row>
    <row r="10" spans="1:22" x14ac:dyDescent="0.2">
      <c r="A10" s="42"/>
      <c r="B10" s="43" t="str">
        <f>IF(A10="","",VLOOKUP(A10,'Employee Information'!$A$3:$M$28,2,FALSE))</f>
        <v/>
      </c>
      <c r="C10" s="44"/>
      <c r="D10" s="45" t="str">
        <f>IF(A10="","",VLOOKUP(A10,'Employee Information'!$A$3:$M$28,8,FALSE))</f>
        <v/>
      </c>
      <c r="E10" s="46"/>
      <c r="F10" s="46"/>
      <c r="G10" s="46"/>
      <c r="H10" s="46"/>
      <c r="I10" s="46"/>
      <c r="J10" s="46"/>
      <c r="K10" s="43"/>
      <c r="L10" s="43"/>
      <c r="M10" s="43"/>
      <c r="N10" s="21"/>
      <c r="O10" s="21"/>
      <c r="P10" s="21"/>
      <c r="Q10" s="43"/>
      <c r="S10" s="45"/>
      <c r="T10" s="45"/>
      <c r="U10" s="45"/>
      <c r="V10" s="47"/>
    </row>
    <row r="11" spans="1:22" x14ac:dyDescent="0.2">
      <c r="A11" s="48"/>
      <c r="B11" s="43" t="str">
        <f>IF(A11="","",VLOOKUP(A11,'Employee Information'!$A$3:$M$28,2,FALSE))</f>
        <v/>
      </c>
      <c r="C11" s="49"/>
      <c r="D11" s="45" t="str">
        <f>IF(A11="","",VLOOKUP(A11,'Employee Information'!$A$3:$M$28,8,FALSE))</f>
        <v/>
      </c>
      <c r="E11" s="50"/>
      <c r="F11" s="50"/>
      <c r="G11" s="50"/>
      <c r="H11" s="50"/>
      <c r="I11" s="50"/>
      <c r="J11" s="50"/>
      <c r="K11" s="43"/>
      <c r="L11" s="43"/>
      <c r="M11" s="43"/>
      <c r="N11" s="24"/>
      <c r="O11" s="24"/>
      <c r="P11" s="24"/>
      <c r="Q11" s="43"/>
      <c r="S11" s="45"/>
      <c r="T11" s="45"/>
      <c r="U11" s="45"/>
      <c r="V11" s="47"/>
    </row>
    <row r="12" spans="1:22" x14ac:dyDescent="0.2">
      <c r="A12" s="42"/>
      <c r="B12" s="43" t="str">
        <f>IF(A12="","",VLOOKUP(A12,'Employee Information'!$A$3:$M$28,2,FALSE))</f>
        <v/>
      </c>
      <c r="C12" s="44"/>
      <c r="D12" s="45" t="str">
        <f>IF(A12="","",VLOOKUP(A12,'Employee Information'!$A$3:$M$28,8,FALSE))</f>
        <v/>
      </c>
      <c r="E12" s="46"/>
      <c r="F12" s="46"/>
      <c r="G12" s="46"/>
      <c r="H12" s="46"/>
      <c r="I12" s="46"/>
      <c r="J12" s="46"/>
      <c r="K12" s="43"/>
      <c r="L12" s="43"/>
      <c r="M12" s="43"/>
      <c r="N12" s="21"/>
      <c r="O12" s="21"/>
      <c r="P12" s="21"/>
      <c r="Q12" s="43"/>
      <c r="S12" s="45"/>
      <c r="T12" s="45"/>
      <c r="U12" s="45"/>
      <c r="V12" s="47"/>
    </row>
    <row r="13" spans="1:22" x14ac:dyDescent="0.2">
      <c r="A13" s="48"/>
      <c r="B13" s="43" t="str">
        <f>IF(A13="","",VLOOKUP(A13,'Employee Information'!$A$3:$M$28,2,FALSE))</f>
        <v/>
      </c>
      <c r="C13" s="49"/>
      <c r="D13" s="45" t="str">
        <f>IF(A13="","",VLOOKUP(A13,'Employee Information'!$A$3:$M$28,8,FALSE))</f>
        <v/>
      </c>
      <c r="E13" s="50"/>
      <c r="F13" s="50"/>
      <c r="G13" s="50"/>
      <c r="H13" s="50"/>
      <c r="I13" s="50"/>
      <c r="J13" s="50"/>
      <c r="K13" s="43"/>
      <c r="L13" s="43"/>
      <c r="M13" s="43"/>
      <c r="N13" s="24"/>
      <c r="O13" s="24"/>
      <c r="P13" s="24"/>
      <c r="Q13" s="43"/>
      <c r="S13" s="45"/>
      <c r="T13" s="45"/>
      <c r="U13" s="45"/>
      <c r="V13" s="47"/>
    </row>
    <row r="14" spans="1:22" x14ac:dyDescent="0.2">
      <c r="A14" s="42"/>
      <c r="B14" s="43" t="str">
        <f>IF(A14="","",VLOOKUP(A14,'Employee Information'!$A$3:$M$28,2,FALSE))</f>
        <v/>
      </c>
      <c r="C14" s="44"/>
      <c r="D14" s="45" t="str">
        <f>IF(A14="","",VLOOKUP(A14,'Employee Information'!$A$3:$M$28,8,FALSE))</f>
        <v/>
      </c>
      <c r="E14" s="46"/>
      <c r="F14" s="46"/>
      <c r="G14" s="46"/>
      <c r="H14" s="46"/>
      <c r="I14" s="46"/>
      <c r="J14" s="46"/>
      <c r="K14" s="43"/>
      <c r="L14" s="43"/>
      <c r="M14" s="43"/>
      <c r="N14" s="21"/>
      <c r="O14" s="21"/>
      <c r="P14" s="21"/>
      <c r="Q14" s="43"/>
      <c r="S14" s="45"/>
      <c r="T14" s="45"/>
      <c r="U14" s="45"/>
      <c r="V14" s="47"/>
    </row>
    <row r="15" spans="1:22" x14ac:dyDescent="0.2">
      <c r="A15" s="48"/>
      <c r="B15" s="43" t="str">
        <f>IF(A15="","",VLOOKUP(A15,'Employee Information'!$A$3:$M$28,2,FALSE))</f>
        <v/>
      </c>
      <c r="C15" s="49"/>
      <c r="D15" s="45" t="str">
        <f>IF(A15="","",VLOOKUP(A15,'Employee Information'!$A$3:$M$28,8,FALSE))</f>
        <v/>
      </c>
      <c r="E15" s="50"/>
      <c r="F15" s="50"/>
      <c r="G15" s="50"/>
      <c r="H15" s="50"/>
      <c r="I15" s="50"/>
      <c r="J15" s="50"/>
      <c r="K15" s="43"/>
      <c r="L15" s="43"/>
      <c r="M15" s="43"/>
      <c r="N15" s="24"/>
      <c r="O15" s="24"/>
      <c r="P15" s="24"/>
      <c r="Q15" s="43"/>
      <c r="S15" s="45"/>
      <c r="T15" s="45"/>
      <c r="U15" s="45"/>
      <c r="V15" s="47"/>
    </row>
    <row r="16" spans="1:22" x14ac:dyDescent="0.2">
      <c r="A16" s="42"/>
      <c r="B16" s="43" t="str">
        <f>IF(A16="","",VLOOKUP(A16,'Employee Information'!$A$3:$M$28,2,FALSE))</f>
        <v/>
      </c>
      <c r="C16" s="44"/>
      <c r="D16" s="45" t="str">
        <f>IF(A16="","",VLOOKUP(A16,'Employee Information'!$A$3:$M$28,8,FALSE))</f>
        <v/>
      </c>
      <c r="E16" s="46"/>
      <c r="F16" s="46"/>
      <c r="G16" s="46"/>
      <c r="H16" s="46"/>
      <c r="I16" s="46"/>
      <c r="J16" s="46"/>
      <c r="K16" s="43"/>
      <c r="L16" s="43"/>
      <c r="M16" s="43"/>
      <c r="N16" s="21"/>
      <c r="O16" s="21"/>
      <c r="P16" s="21"/>
      <c r="Q16" s="43"/>
      <c r="S16" s="45"/>
      <c r="T16" s="45"/>
      <c r="U16" s="45"/>
      <c r="V16" s="47"/>
    </row>
    <row r="17" spans="1:22" x14ac:dyDescent="0.2">
      <c r="A17" s="48"/>
      <c r="B17" s="43" t="str">
        <f>IF(A17="","",VLOOKUP(A17,'Employee Information'!$A$3:$M$28,2,FALSE))</f>
        <v/>
      </c>
      <c r="C17" s="49"/>
      <c r="D17" s="45" t="str">
        <f>IF(A17="","",VLOOKUP(A17,'Employee Information'!$A$3:$M$28,8,FALSE))</f>
        <v/>
      </c>
      <c r="E17" s="50"/>
      <c r="F17" s="50"/>
      <c r="G17" s="50"/>
      <c r="H17" s="50"/>
      <c r="I17" s="50"/>
      <c r="J17" s="50"/>
      <c r="K17" s="43"/>
      <c r="L17" s="43"/>
      <c r="M17" s="43"/>
      <c r="N17" s="24"/>
      <c r="O17" s="24"/>
      <c r="P17" s="24"/>
      <c r="Q17" s="43"/>
      <c r="S17" s="45"/>
      <c r="T17" s="45"/>
      <c r="U17" s="45"/>
      <c r="V17" s="47"/>
    </row>
    <row r="18" spans="1:22" x14ac:dyDescent="0.2">
      <c r="A18" s="42"/>
      <c r="B18" s="43" t="str">
        <f>IF(A18="","",VLOOKUP(A18,'Employee Information'!$A$3:$M$28,2,FALSE))</f>
        <v/>
      </c>
      <c r="C18" s="44"/>
      <c r="D18" s="45" t="str">
        <f>IF(A18="","",VLOOKUP(A18,'Employee Information'!$A$3:$M$28,8,FALSE))</f>
        <v/>
      </c>
      <c r="E18" s="46"/>
      <c r="F18" s="46"/>
      <c r="G18" s="46"/>
      <c r="H18" s="46"/>
      <c r="I18" s="46"/>
      <c r="J18" s="46"/>
      <c r="K18" s="43"/>
      <c r="L18" s="43"/>
      <c r="M18" s="43"/>
      <c r="N18" s="21"/>
      <c r="O18" s="21"/>
      <c r="P18" s="21"/>
      <c r="Q18" s="43"/>
      <c r="S18" s="45"/>
      <c r="T18" s="45"/>
      <c r="U18" s="45"/>
      <c r="V18" s="47"/>
    </row>
    <row r="19" spans="1:22" x14ac:dyDescent="0.2">
      <c r="A19" s="48"/>
      <c r="B19" s="43" t="str">
        <f>IF(A19="","",VLOOKUP(A19,'Employee Information'!$A$3:$M$28,2,FALSE))</f>
        <v/>
      </c>
      <c r="C19" s="49"/>
      <c r="D19" s="45" t="str">
        <f>IF(A19="","",VLOOKUP(A19,'Employee Information'!$A$3:$M$28,8,FALSE))</f>
        <v/>
      </c>
      <c r="E19" s="50"/>
      <c r="F19" s="50"/>
      <c r="G19" s="50"/>
      <c r="H19" s="50"/>
      <c r="I19" s="50"/>
      <c r="J19" s="50"/>
      <c r="K19" s="43"/>
      <c r="L19" s="43"/>
      <c r="M19" s="43"/>
      <c r="N19" s="24"/>
      <c r="O19" s="24"/>
      <c r="P19" s="24"/>
      <c r="Q19" s="43"/>
      <c r="S19" s="45"/>
      <c r="T19" s="45"/>
      <c r="U19" s="45"/>
      <c r="V19" s="47"/>
    </row>
    <row r="20" spans="1:22" x14ac:dyDescent="0.2">
      <c r="A20" s="42"/>
      <c r="B20" s="43" t="str">
        <f>IF(A20="","",VLOOKUP(A20,'Employee Information'!$A$3:$M$28,2,FALSE))</f>
        <v/>
      </c>
      <c r="C20" s="44"/>
      <c r="D20" s="45" t="str">
        <f>IF(A20="","",VLOOKUP(A20,'Employee Information'!$A$3:$M$28,8,FALSE))</f>
        <v/>
      </c>
      <c r="E20" s="46"/>
      <c r="F20" s="46"/>
      <c r="G20" s="46"/>
      <c r="H20" s="46"/>
      <c r="I20" s="46"/>
      <c r="J20" s="46"/>
      <c r="K20" s="43"/>
      <c r="L20" s="43"/>
      <c r="M20" s="43"/>
      <c r="N20" s="21"/>
      <c r="O20" s="21"/>
      <c r="P20" s="21"/>
      <c r="Q20" s="43"/>
      <c r="S20" s="45"/>
      <c r="T20" s="45"/>
      <c r="U20" s="45"/>
      <c r="V20" s="47"/>
    </row>
    <row r="21" spans="1:22" x14ac:dyDescent="0.2">
      <c r="A21" s="48"/>
      <c r="B21" s="43" t="str">
        <f>IF(A21="","",VLOOKUP(A21,'Employee Information'!$A$3:$M$28,2,FALSE))</f>
        <v/>
      </c>
      <c r="C21" s="49"/>
      <c r="D21" s="45" t="str">
        <f>IF(A21="","",VLOOKUP(A21,'Employee Information'!$A$3:$M$28,8,FALSE))</f>
        <v/>
      </c>
      <c r="E21" s="50"/>
      <c r="F21" s="50"/>
      <c r="G21" s="50"/>
      <c r="H21" s="50"/>
      <c r="I21" s="50"/>
      <c r="J21" s="50"/>
      <c r="K21" s="43"/>
      <c r="L21" s="43"/>
      <c r="M21" s="43"/>
      <c r="N21" s="24"/>
      <c r="O21" s="24"/>
      <c r="P21" s="24"/>
      <c r="Q21" s="43"/>
      <c r="S21" s="45"/>
      <c r="T21" s="45"/>
      <c r="U21" s="45"/>
      <c r="V21" s="47"/>
    </row>
    <row r="22" spans="1:22" x14ac:dyDescent="0.2">
      <c r="A22" s="42"/>
      <c r="B22" s="43" t="str">
        <f>IF(A22="","",VLOOKUP(A22,'Employee Information'!$A$3:$M$28,2,FALSE))</f>
        <v/>
      </c>
      <c r="C22" s="44"/>
      <c r="D22" s="45" t="str">
        <f>IF(A22="","",VLOOKUP(A22,'Employee Information'!$A$3:$M$28,8,FALSE))</f>
        <v/>
      </c>
      <c r="E22" s="46"/>
      <c r="F22" s="46"/>
      <c r="G22" s="46"/>
      <c r="H22" s="46"/>
      <c r="I22" s="46"/>
      <c r="J22" s="46"/>
      <c r="K22" s="43"/>
      <c r="L22" s="43"/>
      <c r="M22" s="43"/>
      <c r="N22" s="21"/>
      <c r="O22" s="21"/>
      <c r="P22" s="21"/>
      <c r="Q22" s="43"/>
      <c r="S22" s="45"/>
      <c r="T22" s="45"/>
      <c r="U22" s="45"/>
      <c r="V22" s="47"/>
    </row>
    <row r="23" spans="1:22" x14ac:dyDescent="0.2">
      <c r="A23" s="48"/>
      <c r="B23" s="43" t="str">
        <f>IF(A23="","",VLOOKUP(A23,'Employee Information'!$A$3:$M$28,2,FALSE))</f>
        <v/>
      </c>
      <c r="C23" s="49"/>
      <c r="D23" s="45" t="str">
        <f>IF(A23="","",VLOOKUP(A23,'Employee Information'!$A$3:$M$28,8,FALSE))</f>
        <v/>
      </c>
      <c r="E23" s="50"/>
      <c r="F23" s="50"/>
      <c r="G23" s="50"/>
      <c r="H23" s="50"/>
      <c r="I23" s="50"/>
      <c r="J23" s="50"/>
      <c r="K23" s="43"/>
      <c r="L23" s="43"/>
      <c r="M23" s="43"/>
      <c r="N23" s="24"/>
      <c r="O23" s="24"/>
      <c r="P23" s="24"/>
      <c r="Q23" s="43"/>
      <c r="S23" s="45"/>
      <c r="T23" s="45"/>
      <c r="U23" s="45"/>
      <c r="V23" s="47"/>
    </row>
    <row r="24" spans="1:22" x14ac:dyDescent="0.2">
      <c r="A24" s="42"/>
      <c r="B24" s="43" t="str">
        <f>IF(A24="","",VLOOKUP(A24,'Employee Information'!$A$3:$M$28,2,FALSE))</f>
        <v/>
      </c>
      <c r="C24" s="44"/>
      <c r="D24" s="45" t="str">
        <f>IF(A24="","",VLOOKUP(A24,'Employee Information'!$A$3:$M$28,8,FALSE))</f>
        <v/>
      </c>
      <c r="E24" s="46"/>
      <c r="F24" s="46"/>
      <c r="G24" s="46"/>
      <c r="H24" s="46"/>
      <c r="I24" s="46"/>
      <c r="J24" s="46"/>
      <c r="K24" s="43"/>
      <c r="L24" s="43"/>
      <c r="M24" s="43"/>
      <c r="N24" s="21"/>
      <c r="O24" s="21"/>
      <c r="P24" s="21"/>
      <c r="Q24" s="43"/>
      <c r="S24" s="45"/>
      <c r="T24" s="45"/>
      <c r="U24" s="45"/>
      <c r="V24" s="47"/>
    </row>
    <row r="25" spans="1:22" x14ac:dyDescent="0.2">
      <c r="A25" s="48"/>
      <c r="B25" s="43" t="str">
        <f>IF(A25="","",VLOOKUP(A25,'Employee Information'!$A$3:$M$28,2,FALSE))</f>
        <v/>
      </c>
      <c r="C25" s="49"/>
      <c r="D25" s="45" t="str">
        <f>IF(A25="","",VLOOKUP(A25,'Employee Information'!$A$3:$M$28,8,FALSE))</f>
        <v/>
      </c>
      <c r="E25" s="50"/>
      <c r="F25" s="50"/>
      <c r="G25" s="50"/>
      <c r="H25" s="50"/>
      <c r="I25" s="50"/>
      <c r="J25" s="50"/>
      <c r="K25" s="43"/>
      <c r="L25" s="43"/>
      <c r="M25" s="43"/>
      <c r="N25" s="24"/>
      <c r="O25" s="24"/>
      <c r="P25" s="24"/>
      <c r="Q25" s="43"/>
      <c r="S25" s="45"/>
      <c r="T25" s="45"/>
      <c r="U25" s="45"/>
      <c r="V25" s="47"/>
    </row>
    <row r="26" spans="1:22" x14ac:dyDescent="0.2">
      <c r="A26" s="42"/>
      <c r="B26" s="43" t="str">
        <f>IF(A26="","",VLOOKUP(A26,'Employee Information'!$A$3:$M$28,2,FALSE))</f>
        <v/>
      </c>
      <c r="C26" s="44"/>
      <c r="D26" s="45" t="str">
        <f>IF(A26="","",VLOOKUP(A26,'Employee Information'!$A$3:$M$28,8,FALSE))</f>
        <v/>
      </c>
      <c r="E26" s="46"/>
      <c r="F26" s="46"/>
      <c r="G26" s="46"/>
      <c r="H26" s="46"/>
      <c r="I26" s="46"/>
      <c r="J26" s="46"/>
      <c r="K26" s="43"/>
      <c r="L26" s="43"/>
      <c r="M26" s="43"/>
      <c r="N26" s="21"/>
      <c r="O26" s="21"/>
      <c r="P26" s="21"/>
      <c r="Q26" s="43"/>
      <c r="S26" s="45"/>
      <c r="T26" s="45"/>
      <c r="U26" s="45"/>
      <c r="V26" s="47"/>
    </row>
    <row r="27" spans="1:22" x14ac:dyDescent="0.2">
      <c r="A27" s="48"/>
      <c r="B27" s="43" t="str">
        <f>IF(A27="","",VLOOKUP(A27,'Employee Information'!$A$3:$M$28,2,FALSE))</f>
        <v/>
      </c>
      <c r="C27" s="49"/>
      <c r="D27" s="45" t="str">
        <f>IF(A27="","",VLOOKUP(A27,'Employee Information'!$A$3:$M$28,8,FALSE))</f>
        <v/>
      </c>
      <c r="E27" s="50"/>
      <c r="F27" s="50"/>
      <c r="G27" s="50"/>
      <c r="H27" s="50"/>
      <c r="I27" s="50"/>
      <c r="J27" s="50"/>
      <c r="K27" s="43"/>
      <c r="L27" s="43"/>
      <c r="M27" s="43"/>
      <c r="N27" s="24"/>
      <c r="O27" s="24"/>
      <c r="P27" s="24"/>
      <c r="Q27" s="43"/>
      <c r="S27" s="45"/>
      <c r="T27" s="45"/>
      <c r="U27" s="45"/>
      <c r="V27" s="47"/>
    </row>
    <row r="28" spans="1:22" x14ac:dyDescent="0.2">
      <c r="A28" s="42"/>
      <c r="B28" s="43" t="str">
        <f>IF(A28="","",VLOOKUP(A28,'Employee Information'!$A$3:$M$28,2,FALSE))</f>
        <v/>
      </c>
      <c r="C28" s="44"/>
      <c r="D28" s="45" t="str">
        <f>IF(A28="","",VLOOKUP(A28,'Employee Information'!$A$3:$M$28,8,FALSE))</f>
        <v/>
      </c>
      <c r="E28" s="46"/>
      <c r="F28" s="46"/>
      <c r="G28" s="46"/>
      <c r="H28" s="46"/>
      <c r="I28" s="46"/>
      <c r="J28" s="46"/>
      <c r="K28" s="43"/>
      <c r="L28" s="43"/>
      <c r="M28" s="43"/>
      <c r="N28" s="21"/>
      <c r="O28" s="21"/>
      <c r="P28" s="21"/>
      <c r="Q28" s="43"/>
      <c r="S28" s="45"/>
      <c r="T28" s="45"/>
      <c r="U28" s="45"/>
      <c r="V28" s="47"/>
    </row>
    <row r="29" spans="1:22" x14ac:dyDescent="0.2">
      <c r="A29" s="48"/>
      <c r="B29" s="43" t="str">
        <f>IF(A29="","",VLOOKUP(A29,'Employee Information'!$A$3:$M$28,2,FALSE))</f>
        <v/>
      </c>
      <c r="C29" s="49"/>
      <c r="D29" s="45" t="str">
        <f>IF(A29="","",VLOOKUP(A29,'Employee Information'!$A$3:$M$28,8,FALSE))</f>
        <v/>
      </c>
      <c r="E29" s="50"/>
      <c r="F29" s="50"/>
      <c r="G29" s="50"/>
      <c r="H29" s="50"/>
      <c r="I29" s="50"/>
      <c r="J29" s="50"/>
      <c r="K29" s="43"/>
      <c r="L29" s="43"/>
      <c r="M29" s="43"/>
      <c r="N29" s="24"/>
      <c r="O29" s="24"/>
      <c r="P29" s="24"/>
      <c r="Q29" s="43"/>
      <c r="S29" s="45"/>
      <c r="T29" s="45"/>
      <c r="U29" s="45"/>
      <c r="V29" s="47"/>
    </row>
    <row r="30" spans="1:22" x14ac:dyDescent="0.2">
      <c r="A30" s="42"/>
      <c r="B30" s="43" t="str">
        <f>IF(A30="","",VLOOKUP(A30,'Employee Information'!$A$3:$M$28,2,FALSE))</f>
        <v/>
      </c>
      <c r="C30" s="44"/>
      <c r="D30" s="45" t="str">
        <f>IF(A30="","",VLOOKUP(A30,'Employee Information'!$A$3:$M$28,8,FALSE))</f>
        <v/>
      </c>
      <c r="E30" s="46"/>
      <c r="F30" s="46"/>
      <c r="G30" s="46"/>
      <c r="H30" s="46"/>
      <c r="I30" s="46"/>
      <c r="J30" s="46"/>
      <c r="K30" s="43"/>
      <c r="L30" s="43"/>
      <c r="M30" s="43"/>
      <c r="N30" s="21"/>
      <c r="O30" s="21"/>
      <c r="P30" s="21"/>
      <c r="Q30" s="43"/>
      <c r="S30" s="45"/>
      <c r="T30" s="45"/>
      <c r="U30" s="45"/>
      <c r="V30" s="47"/>
    </row>
    <row r="31" spans="1:22" x14ac:dyDescent="0.2">
      <c r="A31" s="48"/>
      <c r="B31" s="43" t="str">
        <f>IF(A31="","",VLOOKUP(A31,'Employee Information'!$A$3:$M$28,2,FALSE))</f>
        <v/>
      </c>
      <c r="C31" s="49"/>
      <c r="D31" s="45" t="str">
        <f>IF(A31="","",VLOOKUP(A31,'Employee Information'!$A$3:$M$28,8,FALSE))</f>
        <v/>
      </c>
      <c r="E31" s="50"/>
      <c r="F31" s="50"/>
      <c r="G31" s="50"/>
      <c r="H31" s="50"/>
      <c r="I31" s="50"/>
      <c r="J31" s="50"/>
      <c r="K31" s="43"/>
      <c r="L31" s="43"/>
      <c r="M31" s="43"/>
      <c r="N31" s="24"/>
      <c r="O31" s="24"/>
      <c r="P31" s="24"/>
      <c r="Q31" s="43"/>
      <c r="S31" s="45"/>
      <c r="T31" s="45"/>
      <c r="U31" s="45"/>
      <c r="V31" s="47"/>
    </row>
    <row r="32" spans="1:22" x14ac:dyDescent="0.2">
      <c r="A32" s="42"/>
      <c r="B32" s="43" t="str">
        <f>IF(A32="","",VLOOKUP(A32,'Employee Information'!$A$3:$M$28,2,FALSE))</f>
        <v/>
      </c>
      <c r="C32" s="44"/>
      <c r="D32" s="45" t="str">
        <f>IF(A32="","",VLOOKUP(A32,'Employee Information'!$A$3:$M$28,8,FALSE))</f>
        <v/>
      </c>
      <c r="E32" s="46"/>
      <c r="F32" s="46"/>
      <c r="G32" s="46"/>
      <c r="H32" s="46"/>
      <c r="I32" s="46"/>
      <c r="J32" s="46"/>
      <c r="K32" s="43"/>
      <c r="L32" s="43"/>
      <c r="M32" s="43"/>
      <c r="N32" s="21"/>
      <c r="O32" s="21"/>
      <c r="P32" s="21"/>
      <c r="Q32" s="43"/>
      <c r="S32" s="45"/>
      <c r="T32" s="45"/>
      <c r="U32" s="45"/>
      <c r="V32" s="47"/>
    </row>
    <row r="33" spans="1:22" x14ac:dyDescent="0.2">
      <c r="A33" s="48"/>
      <c r="B33" s="43" t="str">
        <f>IF(A33="","",VLOOKUP(A33,'Employee Information'!$A$3:$M$28,2,FALSE))</f>
        <v/>
      </c>
      <c r="C33" s="49"/>
      <c r="D33" s="45" t="str">
        <f>IF(A33="","",VLOOKUP(A33,'Employee Information'!$A$3:$M$28,8,FALSE))</f>
        <v/>
      </c>
      <c r="E33" s="50"/>
      <c r="F33" s="50"/>
      <c r="G33" s="50"/>
      <c r="H33" s="50"/>
      <c r="I33" s="50"/>
      <c r="J33" s="50"/>
      <c r="K33" s="43"/>
      <c r="L33" s="43"/>
      <c r="M33" s="43"/>
      <c r="N33" s="24"/>
      <c r="O33" s="24"/>
      <c r="P33" s="24"/>
      <c r="Q33" s="43"/>
      <c r="S33" s="45"/>
      <c r="T33" s="45"/>
      <c r="U33" s="45"/>
      <c r="V33" s="47"/>
    </row>
    <row r="34" spans="1:22" x14ac:dyDescent="0.2">
      <c r="A34" s="42"/>
      <c r="B34" s="43" t="str">
        <f>IF(A34="","",VLOOKUP(A34,'Employee Information'!$A$3:$M$28,2,FALSE))</f>
        <v/>
      </c>
      <c r="C34" s="44"/>
      <c r="D34" s="45" t="str">
        <f>IF(A34="","",VLOOKUP(A34,'Employee Information'!$A$3:$M$28,8,FALSE))</f>
        <v/>
      </c>
      <c r="E34" s="46"/>
      <c r="F34" s="46"/>
      <c r="G34" s="46"/>
      <c r="H34" s="46"/>
      <c r="I34" s="46"/>
      <c r="J34" s="46"/>
      <c r="K34" s="43"/>
      <c r="L34" s="43"/>
      <c r="M34" s="43"/>
      <c r="N34" s="21"/>
      <c r="O34" s="21"/>
      <c r="P34" s="21"/>
      <c r="Q34" s="43"/>
      <c r="S34" s="45"/>
      <c r="T34" s="45"/>
      <c r="U34" s="45"/>
      <c r="V34" s="47"/>
    </row>
    <row r="35" spans="1:22" x14ac:dyDescent="0.2">
      <c r="A35" s="48"/>
      <c r="B35" s="43" t="str">
        <f>IF(A35="","",VLOOKUP(A35,'Employee Information'!$A$3:$M$28,2,FALSE))</f>
        <v/>
      </c>
      <c r="C35" s="49"/>
      <c r="D35" s="45" t="str">
        <f>IF(A35="","",VLOOKUP(A35,'Employee Information'!$A$3:$M$28,8,FALSE))</f>
        <v/>
      </c>
      <c r="E35" s="50"/>
      <c r="F35" s="50"/>
      <c r="G35" s="50"/>
      <c r="H35" s="50"/>
      <c r="I35" s="50"/>
      <c r="J35" s="50"/>
      <c r="K35" s="43"/>
      <c r="L35" s="43"/>
      <c r="M35" s="43"/>
      <c r="N35" s="24"/>
      <c r="O35" s="24"/>
      <c r="P35" s="24"/>
      <c r="Q35" s="43"/>
      <c r="S35" s="45"/>
      <c r="T35" s="45"/>
      <c r="U35" s="45"/>
      <c r="V35" s="47"/>
    </row>
    <row r="36" spans="1:22" x14ac:dyDescent="0.2">
      <c r="A36" s="42"/>
      <c r="B36" s="43" t="str">
        <f>IF(A36="","",VLOOKUP(A36,'Employee Information'!$A$3:$M$28,2,FALSE))</f>
        <v/>
      </c>
      <c r="C36" s="44"/>
      <c r="D36" s="45" t="str">
        <f>IF(A36="","",VLOOKUP(A36,'Employee Information'!$A$3:$M$28,8,FALSE))</f>
        <v/>
      </c>
      <c r="E36" s="46"/>
      <c r="F36" s="46"/>
      <c r="G36" s="46"/>
      <c r="H36" s="46"/>
      <c r="I36" s="46"/>
      <c r="J36" s="46"/>
      <c r="K36" s="43"/>
      <c r="L36" s="43"/>
      <c r="M36" s="43"/>
      <c r="N36" s="21"/>
      <c r="O36" s="21"/>
      <c r="P36" s="21"/>
      <c r="Q36" s="43"/>
      <c r="S36" s="45"/>
      <c r="T36" s="45"/>
      <c r="U36" s="45"/>
      <c r="V36" s="47"/>
    </row>
    <row r="37" spans="1:22" x14ac:dyDescent="0.2">
      <c r="A37" s="48"/>
      <c r="B37" s="43" t="str">
        <f>IF(A37="","",VLOOKUP(A37,'Employee Information'!$A$3:$M$28,2,FALSE))</f>
        <v/>
      </c>
      <c r="C37" s="49"/>
      <c r="D37" s="45" t="str">
        <f>IF(A37="","",VLOOKUP(A37,'Employee Information'!$A$3:$M$28,8,FALSE))</f>
        <v/>
      </c>
      <c r="E37" s="50"/>
      <c r="F37" s="50"/>
      <c r="G37" s="50"/>
      <c r="H37" s="50"/>
      <c r="I37" s="50"/>
      <c r="J37" s="50"/>
      <c r="K37" s="43"/>
      <c r="L37" s="43"/>
      <c r="M37" s="43"/>
      <c r="N37" s="24"/>
      <c r="O37" s="24"/>
      <c r="P37" s="24"/>
      <c r="Q37" s="43"/>
      <c r="S37" s="45"/>
      <c r="T37" s="45"/>
      <c r="U37" s="45"/>
      <c r="V37" s="47"/>
    </row>
    <row r="38" spans="1:22" x14ac:dyDescent="0.2">
      <c r="A38" s="42"/>
      <c r="B38" s="43" t="str">
        <f>IF(A38="","",VLOOKUP(A38,'Employee Information'!$A$3:$M$28,2,FALSE))</f>
        <v/>
      </c>
      <c r="C38" s="44"/>
      <c r="D38" s="45" t="str">
        <f>IF(A38="","",VLOOKUP(A38,'Employee Information'!$A$3:$M$28,8,FALSE))</f>
        <v/>
      </c>
      <c r="E38" s="46"/>
      <c r="F38" s="46"/>
      <c r="G38" s="46"/>
      <c r="H38" s="46"/>
      <c r="I38" s="46"/>
      <c r="J38" s="46"/>
      <c r="K38" s="43"/>
      <c r="L38" s="43"/>
      <c r="M38" s="43"/>
      <c r="N38" s="21"/>
      <c r="O38" s="21"/>
      <c r="P38" s="21"/>
      <c r="Q38" s="43"/>
      <c r="S38" s="45"/>
      <c r="T38" s="45"/>
      <c r="U38" s="45"/>
      <c r="V38" s="47"/>
    </row>
    <row r="39" spans="1:22" x14ac:dyDescent="0.2">
      <c r="A39" s="48"/>
      <c r="B39" s="43" t="str">
        <f>IF(A39="","",VLOOKUP(A39,'Employee Information'!$A$3:$M$28,2,FALSE))</f>
        <v/>
      </c>
      <c r="C39" s="49"/>
      <c r="D39" s="45" t="str">
        <f>IF(A39="","",VLOOKUP(A39,'Employee Information'!$A$3:$M$28,8,FALSE))</f>
        <v/>
      </c>
      <c r="E39" s="50"/>
      <c r="F39" s="50"/>
      <c r="G39" s="50"/>
      <c r="H39" s="50"/>
      <c r="I39" s="50"/>
      <c r="J39" s="50"/>
      <c r="K39" s="43"/>
      <c r="L39" s="43"/>
      <c r="M39" s="43"/>
      <c r="N39" s="24"/>
      <c r="O39" s="24"/>
      <c r="P39" s="24"/>
      <c r="Q39" s="43"/>
      <c r="S39" s="45"/>
      <c r="T39" s="45"/>
      <c r="U39" s="45"/>
      <c r="V39" s="47"/>
    </row>
    <row r="40" spans="1:22" x14ac:dyDescent="0.2">
      <c r="A40" s="42"/>
      <c r="B40" s="43" t="str">
        <f>IF(A40="","",VLOOKUP(A40,'Employee Information'!$A$3:$M$28,2,FALSE))</f>
        <v/>
      </c>
      <c r="C40" s="44"/>
      <c r="D40" s="45" t="str">
        <f>IF(A40="","",VLOOKUP(A40,'Employee Information'!$A$3:$M$28,8,FALSE))</f>
        <v/>
      </c>
      <c r="E40" s="46"/>
      <c r="F40" s="46"/>
      <c r="G40" s="46"/>
      <c r="H40" s="46"/>
      <c r="I40" s="46"/>
      <c r="J40" s="46"/>
      <c r="K40" s="43"/>
      <c r="L40" s="43"/>
      <c r="M40" s="43"/>
      <c r="N40" s="21"/>
      <c r="O40" s="21"/>
      <c r="P40" s="21"/>
      <c r="Q40" s="43"/>
      <c r="S40" s="45"/>
      <c r="T40" s="45"/>
      <c r="U40" s="45"/>
      <c r="V40" s="47"/>
    </row>
    <row r="41" spans="1:22" x14ac:dyDescent="0.2">
      <c r="A41" s="48"/>
      <c r="B41" s="43" t="str">
        <f>IF(A41="","",VLOOKUP(A41,'Employee Information'!$A$3:$M$28,2,FALSE))</f>
        <v/>
      </c>
      <c r="C41" s="49"/>
      <c r="D41" s="45" t="str">
        <f>IF(A41="","",VLOOKUP(A41,'Employee Information'!$A$3:$M$28,8,FALSE))</f>
        <v/>
      </c>
      <c r="E41" s="50"/>
      <c r="F41" s="50"/>
      <c r="G41" s="50"/>
      <c r="H41" s="50"/>
      <c r="I41" s="50"/>
      <c r="J41" s="50"/>
      <c r="K41" s="43"/>
      <c r="L41" s="43"/>
      <c r="M41" s="43"/>
      <c r="N41" s="24"/>
      <c r="O41" s="24"/>
      <c r="P41" s="24"/>
      <c r="Q41" s="43"/>
      <c r="S41" s="45"/>
      <c r="T41" s="45"/>
      <c r="U41" s="45"/>
      <c r="V41" s="47"/>
    </row>
    <row r="42" spans="1:22" x14ac:dyDescent="0.2">
      <c r="A42" s="42"/>
      <c r="B42" s="43" t="str">
        <f>IF(A42="","",VLOOKUP(A42,'Employee Information'!$A$3:$M$28,2,FALSE))</f>
        <v/>
      </c>
      <c r="C42" s="44"/>
      <c r="D42" s="45" t="str">
        <f>IF(A42="","",VLOOKUP(A42,'Employee Information'!$A$3:$M$28,8,FALSE))</f>
        <v/>
      </c>
      <c r="E42" s="46"/>
      <c r="F42" s="46"/>
      <c r="G42" s="46"/>
      <c r="H42" s="46"/>
      <c r="I42" s="46"/>
      <c r="J42" s="46"/>
      <c r="K42" s="43"/>
      <c r="L42" s="43"/>
      <c r="M42" s="43"/>
      <c r="N42" s="21"/>
      <c r="O42" s="21"/>
      <c r="P42" s="21"/>
      <c r="Q42" s="43"/>
      <c r="S42" s="45"/>
      <c r="T42" s="45"/>
      <c r="U42" s="45"/>
      <c r="V42" s="47"/>
    </row>
    <row r="43" spans="1:22" x14ac:dyDescent="0.2">
      <c r="A43" s="48"/>
      <c r="B43" s="43" t="str">
        <f>IF(A43="","",VLOOKUP(A43,'Employee Information'!$A$3:$M$28,2,FALSE))</f>
        <v/>
      </c>
      <c r="C43" s="49"/>
      <c r="D43" s="45" t="str">
        <f>IF(A43="","",VLOOKUP(A43,'Employee Information'!$A$3:$M$28,8,FALSE))</f>
        <v/>
      </c>
      <c r="E43" s="50"/>
      <c r="F43" s="50"/>
      <c r="G43" s="50"/>
      <c r="H43" s="50"/>
      <c r="I43" s="50"/>
      <c r="J43" s="50"/>
      <c r="K43" s="43"/>
      <c r="L43" s="43"/>
      <c r="M43" s="43"/>
      <c r="N43" s="24"/>
      <c r="O43" s="24"/>
      <c r="P43" s="24"/>
      <c r="Q43" s="43"/>
      <c r="S43" s="45"/>
      <c r="T43" s="45"/>
      <c r="U43" s="45"/>
      <c r="V43" s="47"/>
    </row>
    <row r="44" spans="1:22" x14ac:dyDescent="0.2">
      <c r="A44" s="42"/>
      <c r="B44" s="43" t="str">
        <f>IF(A44="","",VLOOKUP(A44,'Employee Information'!$A$3:$M$28,2,FALSE))</f>
        <v/>
      </c>
      <c r="C44" s="44"/>
      <c r="D44" s="45" t="str">
        <f>IF(A44="","",VLOOKUP(A44,'Employee Information'!$A$3:$M$28,8,FALSE))</f>
        <v/>
      </c>
      <c r="E44" s="46"/>
      <c r="F44" s="46"/>
      <c r="G44" s="46"/>
      <c r="H44" s="46"/>
      <c r="I44" s="46"/>
      <c r="J44" s="46"/>
      <c r="K44" s="43"/>
      <c r="L44" s="43"/>
      <c r="M44" s="43"/>
      <c r="N44" s="21"/>
      <c r="O44" s="21"/>
      <c r="P44" s="21"/>
      <c r="Q44" s="43"/>
      <c r="S44" s="45"/>
      <c r="T44" s="45"/>
      <c r="U44" s="45"/>
      <c r="V44" s="47"/>
    </row>
    <row r="45" spans="1:22" x14ac:dyDescent="0.2">
      <c r="A45" s="48"/>
      <c r="B45" s="43" t="str">
        <f>IF(A45="","",VLOOKUP(A45,'Employee Information'!$A$3:$M$28,2,FALSE))</f>
        <v/>
      </c>
      <c r="C45" s="49"/>
      <c r="D45" s="45" t="str">
        <f>IF(A45="","",VLOOKUP(A45,'Employee Information'!$A$3:$M$28,8,FALSE))</f>
        <v/>
      </c>
      <c r="E45" s="50"/>
      <c r="F45" s="50"/>
      <c r="G45" s="50"/>
      <c r="H45" s="50"/>
      <c r="I45" s="50"/>
      <c r="J45" s="50"/>
      <c r="K45" s="43"/>
      <c r="L45" s="43"/>
      <c r="M45" s="43"/>
      <c r="N45" s="24"/>
      <c r="O45" s="24"/>
      <c r="P45" s="24"/>
      <c r="Q45" s="43"/>
      <c r="S45" s="45"/>
      <c r="T45" s="45"/>
      <c r="U45" s="45"/>
      <c r="V45" s="47"/>
    </row>
    <row r="46" spans="1:22" x14ac:dyDescent="0.2">
      <c r="A46" s="42"/>
      <c r="B46" s="43" t="str">
        <f>IF(A46="","",VLOOKUP(A46,'Employee Information'!$A$3:$M$28,2,FALSE))</f>
        <v/>
      </c>
      <c r="C46" s="44"/>
      <c r="D46" s="45" t="str">
        <f>IF(A46="","",VLOOKUP(A46,'Employee Information'!$A$3:$M$28,8,FALSE))</f>
        <v/>
      </c>
      <c r="E46" s="46"/>
      <c r="F46" s="46"/>
      <c r="G46" s="46"/>
      <c r="H46" s="46"/>
      <c r="I46" s="46"/>
      <c r="J46" s="46"/>
      <c r="K46" s="43"/>
      <c r="L46" s="43"/>
      <c r="M46" s="43"/>
      <c r="N46" s="21"/>
      <c r="O46" s="21"/>
      <c r="P46" s="21"/>
      <c r="Q46" s="43"/>
      <c r="S46" s="45"/>
      <c r="T46" s="45"/>
      <c r="U46" s="45"/>
      <c r="V46" s="47"/>
    </row>
    <row r="47" spans="1:22" x14ac:dyDescent="0.2">
      <c r="A47" s="48"/>
      <c r="B47" s="43" t="str">
        <f>IF(A47="","",VLOOKUP(A47,'Employee Information'!$A$3:$M$28,2,FALSE))</f>
        <v/>
      </c>
      <c r="C47" s="49"/>
      <c r="D47" s="45" t="str">
        <f>IF(A47="","",VLOOKUP(A47,'Employee Information'!$A$3:$M$28,8,FALSE))</f>
        <v/>
      </c>
      <c r="E47" s="50"/>
      <c r="F47" s="50"/>
      <c r="G47" s="50"/>
      <c r="H47" s="50"/>
      <c r="I47" s="50"/>
      <c r="J47" s="50"/>
      <c r="K47" s="43"/>
      <c r="L47" s="43"/>
      <c r="M47" s="43"/>
      <c r="N47" s="24"/>
      <c r="O47" s="24"/>
      <c r="P47" s="24"/>
      <c r="Q47" s="43"/>
      <c r="S47" s="45"/>
      <c r="T47" s="45"/>
      <c r="U47" s="45"/>
      <c r="V47" s="47"/>
    </row>
    <row r="48" spans="1:22" x14ac:dyDescent="0.2">
      <c r="A48" s="42"/>
      <c r="B48" s="43" t="str">
        <f>IF(A48="","",VLOOKUP(A48,'Employee Information'!$A$3:$M$28,2,FALSE))</f>
        <v/>
      </c>
      <c r="C48" s="44"/>
      <c r="D48" s="45" t="str">
        <f>IF(A48="","",VLOOKUP(A48,'Employee Information'!$A$3:$M$28,8,FALSE))</f>
        <v/>
      </c>
      <c r="E48" s="46"/>
      <c r="F48" s="46"/>
      <c r="G48" s="46"/>
      <c r="H48" s="46"/>
      <c r="I48" s="46"/>
      <c r="J48" s="46"/>
      <c r="K48" s="43"/>
      <c r="L48" s="43"/>
      <c r="M48" s="43"/>
      <c r="N48" s="21"/>
      <c r="O48" s="21"/>
      <c r="P48" s="21"/>
      <c r="Q48" s="43"/>
      <c r="S48" s="45"/>
      <c r="T48" s="45"/>
      <c r="U48" s="45"/>
      <c r="V48" s="47"/>
    </row>
    <row r="49" spans="1:22" x14ac:dyDescent="0.2">
      <c r="A49" s="48"/>
      <c r="B49" s="43" t="str">
        <f>IF(A49="","",VLOOKUP(A49,'Employee Information'!$A$3:$M$28,2,FALSE))</f>
        <v/>
      </c>
      <c r="C49" s="49"/>
      <c r="D49" s="45" t="str">
        <f>IF(A49="","",VLOOKUP(A49,'Employee Information'!$A$3:$M$28,8,FALSE))</f>
        <v/>
      </c>
      <c r="E49" s="50"/>
      <c r="F49" s="50"/>
      <c r="G49" s="50"/>
      <c r="H49" s="50"/>
      <c r="I49" s="50"/>
      <c r="J49" s="50"/>
      <c r="K49" s="43"/>
      <c r="L49" s="43"/>
      <c r="M49" s="43"/>
      <c r="N49" s="24"/>
      <c r="O49" s="24"/>
      <c r="P49" s="24"/>
      <c r="Q49" s="43"/>
      <c r="S49" s="45"/>
      <c r="T49" s="45"/>
      <c r="U49" s="45"/>
      <c r="V49" s="47"/>
    </row>
    <row r="50" spans="1:22" x14ac:dyDescent="0.2">
      <c r="A50" s="42"/>
      <c r="B50" s="43" t="str">
        <f>IF(A50="","",VLOOKUP(A50,'Employee Information'!$A$3:$M$28,2,FALSE))</f>
        <v/>
      </c>
      <c r="C50" s="44"/>
      <c r="D50" s="45" t="str">
        <f>IF(A50="","",VLOOKUP(A50,'Employee Information'!$A$3:$M$28,8,FALSE))</f>
        <v/>
      </c>
      <c r="E50" s="46"/>
      <c r="F50" s="46"/>
      <c r="G50" s="46"/>
      <c r="H50" s="46"/>
      <c r="I50" s="46"/>
      <c r="J50" s="46"/>
      <c r="K50" s="43"/>
      <c r="L50" s="43"/>
      <c r="M50" s="43"/>
      <c r="N50" s="21"/>
      <c r="O50" s="21"/>
      <c r="P50" s="21"/>
      <c r="Q50" s="43"/>
      <c r="S50" s="45"/>
      <c r="T50" s="45"/>
      <c r="U50" s="45"/>
      <c r="V50" s="47"/>
    </row>
    <row r="51" spans="1:22" x14ac:dyDescent="0.2">
      <c r="A51" s="48"/>
      <c r="B51" s="43" t="str">
        <f>IF(A51="","",VLOOKUP(A51,'Employee Information'!$A$3:$M$28,2,FALSE))</f>
        <v/>
      </c>
      <c r="C51" s="49"/>
      <c r="D51" s="45" t="str">
        <f>IF(A51="","",VLOOKUP(A51,'Employee Information'!$A$3:$M$28,8,FALSE))</f>
        <v/>
      </c>
      <c r="E51" s="50"/>
      <c r="F51" s="50"/>
      <c r="G51" s="50"/>
      <c r="H51" s="50"/>
      <c r="I51" s="50"/>
      <c r="J51" s="50"/>
      <c r="K51" s="43"/>
      <c r="L51" s="43"/>
      <c r="M51" s="43"/>
      <c r="N51" s="24"/>
      <c r="O51" s="24"/>
      <c r="P51" s="24"/>
      <c r="Q51" s="43"/>
      <c r="S51" s="45"/>
      <c r="T51" s="45"/>
      <c r="U51" s="45"/>
      <c r="V51" s="47"/>
    </row>
    <row r="52" spans="1:22" x14ac:dyDescent="0.2">
      <c r="A52" s="42"/>
      <c r="B52" s="43" t="str">
        <f>IF(A52="","",VLOOKUP(A52,'Employee Information'!$A$3:$M$28,2,FALSE))</f>
        <v/>
      </c>
      <c r="C52" s="44"/>
      <c r="D52" s="45" t="str">
        <f>IF(A52="","",VLOOKUP(A52,'Employee Information'!$A$3:$M$28,8,FALSE))</f>
        <v/>
      </c>
      <c r="E52" s="46"/>
      <c r="F52" s="46"/>
      <c r="G52" s="46"/>
      <c r="H52" s="46"/>
      <c r="I52" s="46"/>
      <c r="J52" s="46"/>
      <c r="K52" s="43"/>
      <c r="L52" s="43"/>
      <c r="M52" s="43"/>
      <c r="N52" s="21"/>
      <c r="O52" s="21"/>
      <c r="P52" s="21"/>
      <c r="Q52" s="43"/>
      <c r="S52" s="45"/>
      <c r="T52" s="45"/>
      <c r="U52" s="45"/>
      <c r="V52" s="47"/>
    </row>
    <row r="53" spans="1:22" x14ac:dyDescent="0.2">
      <c r="A53" s="48"/>
      <c r="B53" s="43" t="str">
        <f>IF(A53="","",VLOOKUP(A53,'Employee Information'!$A$3:$M$28,2,FALSE))</f>
        <v/>
      </c>
      <c r="C53" s="49"/>
      <c r="D53" s="45" t="str">
        <f>IF(A53="","",VLOOKUP(A53,'Employee Information'!$A$3:$M$28,8,FALSE))</f>
        <v/>
      </c>
      <c r="E53" s="50"/>
      <c r="F53" s="50"/>
      <c r="G53" s="50"/>
      <c r="H53" s="50"/>
      <c r="I53" s="50"/>
      <c r="J53" s="50"/>
      <c r="K53" s="43"/>
      <c r="L53" s="43"/>
      <c r="M53" s="43"/>
      <c r="N53" s="24"/>
      <c r="O53" s="24"/>
      <c r="P53" s="24"/>
      <c r="Q53" s="43"/>
      <c r="S53" s="45"/>
      <c r="T53" s="45"/>
      <c r="U53" s="45"/>
      <c r="V53" s="47"/>
    </row>
    <row r="54" spans="1:22" x14ac:dyDescent="0.2">
      <c r="A54" s="42"/>
      <c r="B54" s="43" t="str">
        <f>IF(A54="","",VLOOKUP(A54,'Employee Information'!$A$3:$M$28,2,FALSE))</f>
        <v/>
      </c>
      <c r="C54" s="44"/>
      <c r="D54" s="45" t="str">
        <f>IF(A54="","",VLOOKUP(A54,'Employee Information'!$A$3:$M$28,8,FALSE))</f>
        <v/>
      </c>
      <c r="E54" s="46"/>
      <c r="F54" s="46"/>
      <c r="G54" s="46"/>
      <c r="H54" s="46"/>
      <c r="I54" s="46"/>
      <c r="J54" s="46"/>
      <c r="K54" s="43"/>
      <c r="L54" s="43"/>
      <c r="M54" s="43"/>
      <c r="N54" s="21"/>
      <c r="O54" s="21"/>
      <c r="P54" s="21"/>
      <c r="Q54" s="43"/>
      <c r="S54" s="45"/>
      <c r="T54" s="45"/>
      <c r="U54" s="45"/>
      <c r="V54" s="47"/>
    </row>
    <row r="55" spans="1:22" x14ac:dyDescent="0.2">
      <c r="A55" s="48"/>
      <c r="B55" s="43" t="str">
        <f>IF(A55="","",VLOOKUP(A55,'Employee Information'!$A$3:$M$28,2,FALSE))</f>
        <v/>
      </c>
      <c r="C55" s="49"/>
      <c r="D55" s="45" t="str">
        <f>IF(A55="","",VLOOKUP(A55,'Employee Information'!$A$3:$M$28,8,FALSE))</f>
        <v/>
      </c>
      <c r="E55" s="50"/>
      <c r="F55" s="50"/>
      <c r="G55" s="50"/>
      <c r="H55" s="50"/>
      <c r="I55" s="50"/>
      <c r="J55" s="50"/>
      <c r="K55" s="43"/>
      <c r="L55" s="43"/>
      <c r="M55" s="43"/>
      <c r="N55" s="24"/>
      <c r="O55" s="24"/>
      <c r="P55" s="24"/>
      <c r="Q55" s="43"/>
      <c r="S55" s="45"/>
      <c r="T55" s="45"/>
      <c r="U55" s="45"/>
      <c r="V55" s="47"/>
    </row>
    <row r="56" spans="1:22" x14ac:dyDescent="0.2">
      <c r="A56" s="42"/>
      <c r="B56" s="43" t="str">
        <f>IF(A56="","",VLOOKUP(A56,'Employee Information'!$A$3:$M$28,2,FALSE))</f>
        <v/>
      </c>
      <c r="C56" s="44"/>
      <c r="D56" s="45" t="str">
        <f>IF(A56="","",VLOOKUP(A56,'Employee Information'!$A$3:$M$28,8,FALSE))</f>
        <v/>
      </c>
      <c r="E56" s="46"/>
      <c r="F56" s="46"/>
      <c r="G56" s="46"/>
      <c r="H56" s="46"/>
      <c r="I56" s="46"/>
      <c r="J56" s="46"/>
      <c r="K56" s="43"/>
      <c r="L56" s="43"/>
      <c r="M56" s="43"/>
      <c r="N56" s="21"/>
      <c r="O56" s="21"/>
      <c r="P56" s="21"/>
      <c r="Q56" s="43"/>
      <c r="S56" s="45"/>
      <c r="T56" s="45"/>
      <c r="U56" s="45"/>
      <c r="V56" s="47"/>
    </row>
    <row r="57" spans="1:22" x14ac:dyDescent="0.2">
      <c r="A57" s="48"/>
      <c r="B57" s="43" t="str">
        <f>IF(A57="","",VLOOKUP(A57,'Employee Information'!$A$3:$M$28,2,FALSE))</f>
        <v/>
      </c>
      <c r="C57" s="49"/>
      <c r="D57" s="45" t="str">
        <f>IF(A57="","",VLOOKUP(A57,'Employee Information'!$A$3:$M$28,8,FALSE))</f>
        <v/>
      </c>
      <c r="E57" s="50"/>
      <c r="F57" s="50"/>
      <c r="G57" s="50"/>
      <c r="H57" s="50"/>
      <c r="I57" s="50"/>
      <c r="J57" s="50"/>
      <c r="K57" s="43"/>
      <c r="L57" s="43"/>
      <c r="M57" s="43"/>
      <c r="N57" s="24"/>
      <c r="O57" s="24"/>
      <c r="P57" s="24"/>
      <c r="Q57" s="43"/>
      <c r="S57" s="45"/>
      <c r="T57" s="45"/>
      <c r="U57" s="45"/>
      <c r="V57" s="47"/>
    </row>
    <row r="58" spans="1:22" x14ac:dyDescent="0.2">
      <c r="A58" s="42"/>
      <c r="B58" s="43" t="str">
        <f>IF(A58="","",VLOOKUP(A58,'Employee Information'!$A$3:$M$28,2,FALSE))</f>
        <v/>
      </c>
      <c r="C58" s="44"/>
      <c r="D58" s="45" t="str">
        <f>IF(A58="","",VLOOKUP(A58,'Employee Information'!$A$3:$M$28,8,FALSE))</f>
        <v/>
      </c>
      <c r="E58" s="46"/>
      <c r="F58" s="46"/>
      <c r="G58" s="46"/>
      <c r="H58" s="46"/>
      <c r="I58" s="46"/>
      <c r="J58" s="46"/>
      <c r="K58" s="43"/>
      <c r="L58" s="43"/>
      <c r="M58" s="43"/>
      <c r="N58" s="21"/>
      <c r="O58" s="21"/>
      <c r="P58" s="21"/>
      <c r="Q58" s="43"/>
      <c r="S58" s="45"/>
      <c r="T58" s="45"/>
      <c r="U58" s="45"/>
      <c r="V58" s="47"/>
    </row>
    <row r="59" spans="1:22" x14ac:dyDescent="0.2">
      <c r="A59" s="48"/>
      <c r="B59" s="43" t="str">
        <f>IF(A59="","",VLOOKUP(A59,'Employee Information'!$A$3:$M$28,2,FALSE))</f>
        <v/>
      </c>
      <c r="C59" s="49"/>
      <c r="D59" s="45" t="str">
        <f>IF(A59="","",VLOOKUP(A59,'Employee Information'!$A$3:$M$28,8,FALSE))</f>
        <v/>
      </c>
      <c r="E59" s="50"/>
      <c r="F59" s="50"/>
      <c r="G59" s="50"/>
      <c r="H59" s="50"/>
      <c r="I59" s="50"/>
      <c r="J59" s="50"/>
      <c r="K59" s="43"/>
      <c r="L59" s="43"/>
      <c r="M59" s="43"/>
      <c r="N59" s="24"/>
      <c r="O59" s="24"/>
      <c r="P59" s="24"/>
      <c r="Q59" s="43"/>
      <c r="S59" s="45"/>
      <c r="T59" s="45"/>
      <c r="U59" s="45"/>
      <c r="V59" s="47"/>
    </row>
    <row r="60" spans="1:22" x14ac:dyDescent="0.2">
      <c r="A60" s="42"/>
      <c r="B60" s="43" t="str">
        <f>IF(A60="","",VLOOKUP(A60,'Employee Information'!$A$3:$M$28,2,FALSE))</f>
        <v/>
      </c>
      <c r="C60" s="44"/>
      <c r="D60" s="45" t="str">
        <f>IF(A60="","",VLOOKUP(A60,'Employee Information'!$A$3:$M$28,8,FALSE))</f>
        <v/>
      </c>
      <c r="E60" s="46"/>
      <c r="F60" s="46"/>
      <c r="G60" s="46"/>
      <c r="H60" s="46"/>
      <c r="I60" s="46"/>
      <c r="J60" s="46"/>
      <c r="K60" s="43"/>
      <c r="L60" s="43"/>
      <c r="M60" s="43"/>
      <c r="N60" s="21"/>
      <c r="O60" s="21"/>
      <c r="P60" s="21"/>
      <c r="Q60" s="43"/>
      <c r="S60" s="45"/>
      <c r="T60" s="45"/>
      <c r="U60" s="45"/>
      <c r="V60" s="47"/>
    </row>
    <row r="61" spans="1:22" x14ac:dyDescent="0.2">
      <c r="A61" s="48"/>
      <c r="B61" s="43" t="str">
        <f>IF(A61="","",VLOOKUP(A61,'Employee Information'!$A$3:$M$28,2,FALSE))</f>
        <v/>
      </c>
      <c r="C61" s="49"/>
      <c r="D61" s="45" t="str">
        <f>IF(A61="","",VLOOKUP(A61,'Employee Information'!$A$3:$M$28,8,FALSE))</f>
        <v/>
      </c>
      <c r="E61" s="50"/>
      <c r="F61" s="50"/>
      <c r="G61" s="50"/>
      <c r="H61" s="50"/>
      <c r="I61" s="50"/>
      <c r="J61" s="50"/>
      <c r="K61" s="43"/>
      <c r="L61" s="43"/>
      <c r="M61" s="43"/>
      <c r="N61" s="24"/>
      <c r="O61" s="24"/>
      <c r="P61" s="24"/>
      <c r="Q61" s="43"/>
      <c r="S61" s="45"/>
      <c r="T61" s="45"/>
      <c r="U61" s="45"/>
      <c r="V61" s="47"/>
    </row>
    <row r="62" spans="1:22" x14ac:dyDescent="0.2">
      <c r="A62" s="42"/>
      <c r="B62" s="43" t="str">
        <f>IF(A62="","",VLOOKUP(A62,'Employee Information'!$A$3:$M$28,2,FALSE))</f>
        <v/>
      </c>
      <c r="C62" s="44"/>
      <c r="D62" s="45" t="str">
        <f>IF(A62="","",VLOOKUP(A62,'Employee Information'!$A$3:$M$28,8,FALSE))</f>
        <v/>
      </c>
      <c r="E62" s="46"/>
      <c r="F62" s="46"/>
      <c r="G62" s="46"/>
      <c r="H62" s="46"/>
      <c r="I62" s="46"/>
      <c r="J62" s="46"/>
      <c r="K62" s="43"/>
      <c r="L62" s="43"/>
      <c r="M62" s="43"/>
      <c r="N62" s="21"/>
      <c r="O62" s="21"/>
      <c r="P62" s="21"/>
      <c r="Q62" s="43"/>
      <c r="S62" s="45"/>
      <c r="T62" s="45"/>
      <c r="U62" s="45"/>
      <c r="V62" s="47"/>
    </row>
    <row r="63" spans="1:22" x14ac:dyDescent="0.2">
      <c r="A63" s="48"/>
      <c r="B63" s="43" t="str">
        <f>IF(A63="","",VLOOKUP(A63,'Employee Information'!$A$3:$M$28,2,FALSE))</f>
        <v/>
      </c>
      <c r="C63" s="49"/>
      <c r="D63" s="45" t="str">
        <f>IF(A63="","",VLOOKUP(A63,'Employee Information'!$A$3:$M$28,8,FALSE))</f>
        <v/>
      </c>
      <c r="E63" s="50"/>
      <c r="F63" s="50"/>
      <c r="G63" s="50"/>
      <c r="H63" s="50"/>
      <c r="I63" s="50"/>
      <c r="J63" s="50"/>
      <c r="K63" s="43"/>
      <c r="L63" s="43"/>
      <c r="M63" s="43"/>
      <c r="N63" s="24"/>
      <c r="O63" s="24"/>
      <c r="P63" s="24"/>
      <c r="Q63" s="47"/>
      <c r="S63" s="45"/>
      <c r="T63" s="45"/>
      <c r="U63" s="45"/>
      <c r="V63" s="47"/>
    </row>
    <row r="64" spans="1:22" x14ac:dyDescent="0.2">
      <c r="A64" s="42"/>
      <c r="B64" s="43" t="str">
        <f>IF(A64="","",VLOOKUP(A64,'Employee Information'!$A$3:$M$28,2,FALSE))</f>
        <v/>
      </c>
      <c r="C64" s="44"/>
      <c r="D64" s="45" t="str">
        <f>IF(A64="","",VLOOKUP(A64,'Employee Information'!$A$3:$M$28,8,FALSE))</f>
        <v/>
      </c>
      <c r="E64" s="46"/>
      <c r="F64" s="46"/>
      <c r="G64" s="46"/>
      <c r="H64" s="46"/>
      <c r="I64" s="46"/>
      <c r="J64" s="46"/>
      <c r="K64" s="43"/>
      <c r="L64" s="43"/>
      <c r="M64" s="43"/>
      <c r="N64" s="21"/>
      <c r="O64" s="21"/>
      <c r="P64" s="21"/>
      <c r="Q64" s="47"/>
      <c r="S64" s="45"/>
      <c r="T64" s="45"/>
      <c r="U64" s="45"/>
      <c r="V64" s="47"/>
    </row>
    <row r="65" spans="1:22" x14ac:dyDescent="0.2">
      <c r="A65" s="48"/>
      <c r="B65" s="43" t="str">
        <f>IF(A65="","",VLOOKUP(A65,'Employee Information'!$A$3:$M$28,2,FALSE))</f>
        <v/>
      </c>
      <c r="C65" s="49"/>
      <c r="D65" s="45" t="str">
        <f>IF(A65="","",VLOOKUP(A65,'Employee Information'!$A$3:$M$28,8,FALSE))</f>
        <v/>
      </c>
      <c r="E65" s="50"/>
      <c r="F65" s="50"/>
      <c r="G65" s="50"/>
      <c r="H65" s="50"/>
      <c r="I65" s="50"/>
      <c r="J65" s="50"/>
      <c r="K65" s="43"/>
      <c r="L65" s="43"/>
      <c r="M65" s="43"/>
      <c r="N65" s="24"/>
      <c r="O65" s="24"/>
      <c r="P65" s="24"/>
      <c r="Q65" s="47"/>
      <c r="S65" s="45"/>
      <c r="T65" s="45"/>
      <c r="U65" s="45"/>
      <c r="V65" s="47"/>
    </row>
    <row r="66" spans="1:22" x14ac:dyDescent="0.2">
      <c r="A66" s="42"/>
      <c r="B66" s="43" t="str">
        <f>IF(A66="","",VLOOKUP(A66,'Employee Information'!$A$3:$M$28,2,FALSE))</f>
        <v/>
      </c>
      <c r="C66" s="44"/>
      <c r="D66" s="45" t="str">
        <f>IF(A66="","",VLOOKUP(A66,'Employee Information'!$A$3:$M$28,8,FALSE))</f>
        <v/>
      </c>
      <c r="E66" s="46"/>
      <c r="F66" s="46"/>
      <c r="G66" s="46"/>
      <c r="H66" s="46"/>
      <c r="I66" s="46"/>
      <c r="J66" s="46"/>
      <c r="K66" s="43"/>
      <c r="L66" s="43"/>
      <c r="M66" s="43"/>
      <c r="N66" s="21"/>
      <c r="O66" s="21"/>
      <c r="P66" s="21"/>
      <c r="Q66" s="47"/>
      <c r="S66" s="45"/>
      <c r="T66" s="45"/>
      <c r="U66" s="45"/>
      <c r="V66" s="47"/>
    </row>
    <row r="67" spans="1:22" x14ac:dyDescent="0.2">
      <c r="A67" s="48"/>
      <c r="B67" s="43" t="str">
        <f>IF(A67="","",VLOOKUP(A67,'Employee Information'!$A$3:$M$28,2,FALSE))</f>
        <v/>
      </c>
      <c r="C67" s="49"/>
      <c r="D67" s="45" t="str">
        <f>IF(A67="","",VLOOKUP(A67,'Employee Information'!$A$3:$M$28,8,FALSE))</f>
        <v/>
      </c>
      <c r="E67" s="50"/>
      <c r="F67" s="50"/>
      <c r="G67" s="50"/>
      <c r="H67" s="50"/>
      <c r="I67" s="50"/>
      <c r="J67" s="50"/>
      <c r="K67" s="43"/>
      <c r="L67" s="43"/>
      <c r="M67" s="43"/>
      <c r="N67" s="24"/>
      <c r="O67" s="24"/>
      <c r="P67" s="24"/>
      <c r="Q67" s="47"/>
      <c r="S67" s="45"/>
      <c r="T67" s="45"/>
      <c r="U67" s="45"/>
      <c r="V67" s="47"/>
    </row>
    <row r="68" spans="1:22" x14ac:dyDescent="0.2">
      <c r="A68" s="42"/>
      <c r="B68" s="43" t="str">
        <f>IF(A68="","",VLOOKUP(A68,'Employee Information'!$A$3:$M$28,2,FALSE))</f>
        <v/>
      </c>
      <c r="C68" s="44"/>
      <c r="D68" s="45" t="str">
        <f>IF(A68="","",VLOOKUP(A68,'Employee Information'!$A$3:$M$28,8,FALSE))</f>
        <v/>
      </c>
      <c r="E68" s="46"/>
      <c r="F68" s="46"/>
      <c r="G68" s="46"/>
      <c r="H68" s="46"/>
      <c r="I68" s="46"/>
      <c r="J68" s="46"/>
      <c r="K68" s="43"/>
      <c r="L68" s="43"/>
      <c r="M68" s="43"/>
      <c r="N68" s="21"/>
      <c r="O68" s="21"/>
      <c r="P68" s="21"/>
      <c r="Q68" s="47"/>
      <c r="S68" s="45"/>
      <c r="T68" s="45"/>
      <c r="U68" s="45"/>
      <c r="V68" s="47"/>
    </row>
    <row r="69" spans="1:22" x14ac:dyDescent="0.2">
      <c r="A69" s="48"/>
      <c r="B69" s="43" t="str">
        <f>IF(A69="","",VLOOKUP(A69,'Employee Information'!$A$3:$M$28,2,FALSE))</f>
        <v/>
      </c>
      <c r="C69" s="49"/>
      <c r="D69" s="45" t="str">
        <f>IF(A69="","",VLOOKUP(A69,'Employee Information'!$A$3:$M$28,8,FALSE))</f>
        <v/>
      </c>
      <c r="E69" s="50"/>
      <c r="F69" s="50"/>
      <c r="G69" s="50"/>
      <c r="H69" s="50"/>
      <c r="I69" s="50"/>
      <c r="J69" s="50"/>
      <c r="K69" s="43"/>
      <c r="L69" s="43"/>
      <c r="M69" s="43"/>
      <c r="N69" s="24"/>
      <c r="O69" s="24"/>
      <c r="P69" s="24"/>
      <c r="Q69" s="47"/>
      <c r="S69" s="45"/>
      <c r="T69" s="45"/>
      <c r="U69" s="45"/>
      <c r="V69" s="47"/>
    </row>
    <row r="70" spans="1:22" x14ac:dyDescent="0.2">
      <c r="A70" s="42"/>
      <c r="B70" s="43" t="str">
        <f>IF(A70="","",VLOOKUP(A70,'Employee Information'!$A$3:$M$28,2,FALSE))</f>
        <v/>
      </c>
      <c r="C70" s="44"/>
      <c r="D70" s="45" t="str">
        <f>IF(A70="","",VLOOKUP(A70,'Employee Information'!$A$3:$M$28,8,FALSE))</f>
        <v/>
      </c>
      <c r="E70" s="46"/>
      <c r="F70" s="46"/>
      <c r="G70" s="46"/>
      <c r="H70" s="46"/>
      <c r="I70" s="46"/>
      <c r="J70" s="46"/>
      <c r="K70" s="43"/>
      <c r="L70" s="43"/>
      <c r="M70" s="43"/>
      <c r="N70" s="21"/>
      <c r="O70" s="21"/>
      <c r="P70" s="21"/>
      <c r="Q70" s="47"/>
      <c r="S70" s="45"/>
      <c r="T70" s="45"/>
      <c r="U70" s="45"/>
      <c r="V70" s="47"/>
    </row>
    <row r="71" spans="1:22" x14ac:dyDescent="0.2">
      <c r="A71" s="48"/>
      <c r="B71" s="43" t="str">
        <f>IF(A71="","",VLOOKUP(A71,'Employee Information'!$A$3:$M$28,2,FALSE))</f>
        <v/>
      </c>
      <c r="C71" s="49"/>
      <c r="D71" s="45" t="str">
        <f>IF(A71="","",VLOOKUP(A71,'Employee Information'!$A$3:$M$28,8,FALSE))</f>
        <v/>
      </c>
      <c r="E71" s="50"/>
      <c r="F71" s="50"/>
      <c r="G71" s="50"/>
      <c r="H71" s="50"/>
      <c r="I71" s="50"/>
      <c r="J71" s="50"/>
      <c r="K71" s="43"/>
      <c r="L71" s="43"/>
      <c r="M71" s="43"/>
      <c r="N71" s="24"/>
      <c r="O71" s="24"/>
      <c r="P71" s="24"/>
      <c r="Q71" s="47"/>
      <c r="S71" s="45"/>
      <c r="T71" s="45"/>
      <c r="U71" s="45"/>
      <c r="V71" s="47"/>
    </row>
    <row r="72" spans="1:22" x14ac:dyDescent="0.2">
      <c r="A72" s="42"/>
      <c r="B72" s="43" t="str">
        <f>IF(A72="","",VLOOKUP(A72,'Employee Information'!$A$3:$M$28,2,FALSE))</f>
        <v/>
      </c>
      <c r="C72" s="44"/>
      <c r="D72" s="45" t="str">
        <f>IF(A72="","",VLOOKUP(A72,'Employee Information'!$A$3:$M$28,8,FALSE))</f>
        <v/>
      </c>
      <c r="E72" s="46"/>
      <c r="F72" s="46"/>
      <c r="G72" s="46"/>
      <c r="H72" s="46"/>
      <c r="I72" s="46"/>
      <c r="J72" s="46"/>
      <c r="K72" s="43"/>
      <c r="L72" s="43"/>
      <c r="M72" s="43"/>
      <c r="N72" s="21"/>
      <c r="O72" s="21"/>
      <c r="P72" s="21"/>
      <c r="Q72" s="47"/>
      <c r="S72" s="45"/>
      <c r="T72" s="45"/>
      <c r="U72" s="45"/>
      <c r="V72" s="47"/>
    </row>
    <row r="73" spans="1:22" x14ac:dyDescent="0.2">
      <c r="A73" s="48"/>
      <c r="B73" s="43" t="str">
        <f>IF(A73="","",VLOOKUP(A73,'Employee Information'!$A$3:$M$28,2,FALSE))</f>
        <v/>
      </c>
      <c r="C73" s="49"/>
      <c r="D73" s="45" t="str">
        <f>IF(A73="","",VLOOKUP(A73,'Employee Information'!$A$3:$M$28,8,FALSE))</f>
        <v/>
      </c>
      <c r="E73" s="50"/>
      <c r="F73" s="50"/>
      <c r="G73" s="50"/>
      <c r="H73" s="50"/>
      <c r="I73" s="50"/>
      <c r="J73" s="50"/>
      <c r="K73" s="43"/>
      <c r="L73" s="43"/>
      <c r="M73" s="43"/>
      <c r="N73" s="24"/>
      <c r="O73" s="24"/>
      <c r="P73" s="24"/>
      <c r="Q73" s="47"/>
      <c r="S73" s="45"/>
      <c r="T73" s="45"/>
      <c r="U73" s="45"/>
      <c r="V73" s="47"/>
    </row>
    <row r="74" spans="1:22" x14ac:dyDescent="0.2">
      <c r="A74" s="42"/>
      <c r="B74" s="43" t="str">
        <f>IF(A74="","",VLOOKUP(A74,'Employee Information'!$A$3:$M$28,2,FALSE))</f>
        <v/>
      </c>
      <c r="C74" s="44"/>
      <c r="D74" s="45" t="str">
        <f>IF(A74="","",VLOOKUP(A74,'Employee Information'!$A$3:$M$28,8,FALSE))</f>
        <v/>
      </c>
      <c r="E74" s="46"/>
      <c r="F74" s="46"/>
      <c r="G74" s="46"/>
      <c r="H74" s="46"/>
      <c r="I74" s="46"/>
      <c r="J74" s="46"/>
      <c r="K74" s="43"/>
      <c r="L74" s="43"/>
      <c r="M74" s="43"/>
      <c r="N74" s="21"/>
      <c r="O74" s="21"/>
      <c r="P74" s="21"/>
      <c r="Q74" s="47"/>
      <c r="S74" s="45"/>
      <c r="T74" s="45"/>
      <c r="U74" s="45"/>
      <c r="V74" s="47"/>
    </row>
    <row r="75" spans="1:22" x14ac:dyDescent="0.2">
      <c r="A75" s="48"/>
      <c r="B75" s="43" t="str">
        <f>IF(A75="","",VLOOKUP(A75,'Employee Information'!$A$3:$M$28,2,FALSE))</f>
        <v/>
      </c>
      <c r="C75" s="49"/>
      <c r="D75" s="45" t="str">
        <f>IF(A75="","",VLOOKUP(A75,'Employee Information'!$A$3:$M$28,8,FALSE))</f>
        <v/>
      </c>
      <c r="E75" s="50"/>
      <c r="F75" s="50"/>
      <c r="G75" s="50"/>
      <c r="H75" s="50"/>
      <c r="I75" s="50"/>
      <c r="J75" s="50"/>
      <c r="K75" s="43"/>
      <c r="L75" s="43"/>
      <c r="M75" s="43"/>
      <c r="N75" s="24"/>
      <c r="O75" s="24"/>
      <c r="P75" s="24"/>
      <c r="Q75" s="47"/>
      <c r="S75" s="45"/>
      <c r="T75" s="45"/>
      <c r="U75" s="45"/>
      <c r="V75" s="47"/>
    </row>
    <row r="76" spans="1:22" x14ac:dyDescent="0.2">
      <c r="A76" s="42"/>
      <c r="B76" s="43" t="str">
        <f>IF(A76="","",VLOOKUP(A76,'Employee Information'!$A$3:$M$28,2,FALSE))</f>
        <v/>
      </c>
      <c r="C76" s="44"/>
      <c r="D76" s="45" t="str">
        <f>IF(A76="","",VLOOKUP(A76,'Employee Information'!$A$3:$M$28,8,FALSE))</f>
        <v/>
      </c>
      <c r="E76" s="46"/>
      <c r="F76" s="46"/>
      <c r="G76" s="46"/>
      <c r="H76" s="46"/>
      <c r="I76" s="46"/>
      <c r="J76" s="46"/>
      <c r="K76" s="43"/>
      <c r="L76" s="43"/>
      <c r="M76" s="43"/>
      <c r="N76" s="21"/>
      <c r="O76" s="21"/>
      <c r="P76" s="21"/>
      <c r="Q76" s="47"/>
      <c r="S76" s="45"/>
      <c r="T76" s="45"/>
      <c r="U76" s="45"/>
      <c r="V76" s="47"/>
    </row>
    <row r="77" spans="1:22" x14ac:dyDescent="0.2">
      <c r="A77" s="48"/>
      <c r="B77" s="43" t="str">
        <f>IF(A77="","",VLOOKUP(A77,'Employee Information'!$A$3:$M$28,2,FALSE))</f>
        <v/>
      </c>
      <c r="C77" s="49"/>
      <c r="D77" s="45" t="str">
        <f>IF(A77="","",VLOOKUP(A77,'Employee Information'!$A$3:$M$28,8,FALSE))</f>
        <v/>
      </c>
      <c r="E77" s="50"/>
      <c r="F77" s="50"/>
      <c r="G77" s="50"/>
      <c r="H77" s="50"/>
      <c r="I77" s="50"/>
      <c r="J77" s="50"/>
      <c r="K77" s="43"/>
      <c r="L77" s="43"/>
      <c r="M77" s="43"/>
      <c r="N77" s="24"/>
      <c r="O77" s="24"/>
      <c r="P77" s="24"/>
      <c r="Q77" s="47"/>
      <c r="S77" s="45"/>
      <c r="T77" s="45"/>
      <c r="U77" s="45"/>
      <c r="V77" s="47"/>
    </row>
    <row r="78" spans="1:22" x14ac:dyDescent="0.2">
      <c r="A78" s="42"/>
      <c r="B78" s="43" t="str">
        <f>IF(A78="","",VLOOKUP(A78,'Employee Information'!$A$3:$M$28,2,FALSE))</f>
        <v/>
      </c>
      <c r="C78" s="44"/>
      <c r="D78" s="45" t="str">
        <f>IF(A78="","",VLOOKUP(A78,'Employee Information'!$A$3:$M$28,8,FALSE))</f>
        <v/>
      </c>
      <c r="E78" s="46"/>
      <c r="F78" s="46"/>
      <c r="G78" s="46"/>
      <c r="H78" s="46"/>
      <c r="I78" s="46"/>
      <c r="J78" s="46"/>
      <c r="K78" s="43"/>
      <c r="L78" s="43"/>
      <c r="M78" s="43"/>
      <c r="N78" s="21"/>
      <c r="O78" s="21"/>
      <c r="P78" s="21"/>
      <c r="Q78" s="47"/>
      <c r="S78" s="45"/>
      <c r="T78" s="45"/>
      <c r="U78" s="45"/>
      <c r="V78" s="47"/>
    </row>
    <row r="79" spans="1:22" x14ac:dyDescent="0.2">
      <c r="A79" s="48"/>
      <c r="B79" s="43" t="str">
        <f>IF(A79="","",VLOOKUP(A79,'Employee Information'!$A$3:$M$28,2,FALSE))</f>
        <v/>
      </c>
      <c r="C79" s="49"/>
      <c r="D79" s="45" t="str">
        <f>IF(A79="","",VLOOKUP(A79,'Employee Information'!$A$3:$M$28,8,FALSE))</f>
        <v/>
      </c>
      <c r="E79" s="50"/>
      <c r="F79" s="50"/>
      <c r="G79" s="50"/>
      <c r="H79" s="50"/>
      <c r="I79" s="50"/>
      <c r="J79" s="50"/>
      <c r="K79" s="43"/>
      <c r="L79" s="43"/>
      <c r="M79" s="43"/>
      <c r="N79" s="24"/>
      <c r="O79" s="24"/>
      <c r="P79" s="24"/>
      <c r="Q79" s="47"/>
      <c r="S79" s="45"/>
      <c r="T79" s="45"/>
      <c r="U79" s="45"/>
      <c r="V79" s="47"/>
    </row>
    <row r="80" spans="1:22" x14ac:dyDescent="0.2">
      <c r="A80" s="42"/>
      <c r="B80" s="43" t="str">
        <f>IF(A80="","",VLOOKUP(A80,'Employee Information'!$A$3:$M$28,2,FALSE))</f>
        <v/>
      </c>
      <c r="C80" s="44"/>
      <c r="D80" s="45" t="str">
        <f>IF(A80="","",VLOOKUP(A80,'Employee Information'!$A$3:$M$28,8,FALSE))</f>
        <v/>
      </c>
      <c r="E80" s="46"/>
      <c r="F80" s="46"/>
      <c r="G80" s="46"/>
      <c r="H80" s="46"/>
      <c r="I80" s="46"/>
      <c r="J80" s="46"/>
      <c r="K80" s="43"/>
      <c r="L80" s="43"/>
      <c r="M80" s="43"/>
      <c r="N80" s="21"/>
      <c r="O80" s="21"/>
      <c r="P80" s="21"/>
      <c r="Q80" s="47"/>
      <c r="S80" s="45"/>
      <c r="T80" s="45"/>
      <c r="U80" s="45"/>
      <c r="V80" s="47"/>
    </row>
    <row r="81" spans="1:22" x14ac:dyDescent="0.2">
      <c r="A81" s="48"/>
      <c r="B81" s="43" t="str">
        <f>IF(A81="","",VLOOKUP(A81,'Employee Information'!$A$3:$M$28,2,FALSE))</f>
        <v/>
      </c>
      <c r="C81" s="49"/>
      <c r="D81" s="45" t="str">
        <f>IF(A81="","",VLOOKUP(A81,'Employee Information'!$A$3:$M$28,8,FALSE))</f>
        <v/>
      </c>
      <c r="E81" s="50"/>
      <c r="F81" s="50"/>
      <c r="G81" s="50"/>
      <c r="H81" s="50"/>
      <c r="I81" s="50"/>
      <c r="J81" s="50"/>
      <c r="K81" s="43"/>
      <c r="L81" s="43"/>
      <c r="M81" s="43"/>
      <c r="N81" s="24"/>
      <c r="O81" s="24"/>
      <c r="P81" s="24"/>
      <c r="Q81" s="47"/>
      <c r="S81" s="45"/>
      <c r="T81" s="45"/>
      <c r="U81" s="45"/>
      <c r="V81" s="47"/>
    </row>
    <row r="82" spans="1:22" x14ac:dyDescent="0.2">
      <c r="A82" s="42"/>
      <c r="B82" s="43" t="str">
        <f>IF(A82="","",VLOOKUP(A82,'Employee Information'!$A$3:$M$28,2,FALSE))</f>
        <v/>
      </c>
      <c r="C82" s="44"/>
      <c r="D82" s="45" t="str">
        <f>IF(A82="","",VLOOKUP(A82,'Employee Information'!$A$3:$M$28,8,FALSE))</f>
        <v/>
      </c>
      <c r="E82" s="46"/>
      <c r="F82" s="46"/>
      <c r="G82" s="46"/>
      <c r="H82" s="46"/>
      <c r="I82" s="46"/>
      <c r="J82" s="46"/>
      <c r="K82" s="43"/>
      <c r="L82" s="43"/>
      <c r="M82" s="43"/>
      <c r="N82" s="21"/>
      <c r="O82" s="21"/>
      <c r="P82" s="21"/>
      <c r="Q82" s="47"/>
      <c r="S82" s="45"/>
      <c r="T82" s="45"/>
      <c r="U82" s="45"/>
      <c r="V82" s="47"/>
    </row>
    <row r="83" spans="1:22" x14ac:dyDescent="0.2">
      <c r="A83" s="48"/>
      <c r="B83" s="43" t="str">
        <f>IF(A83="","",VLOOKUP(A83,'Employee Information'!$A$3:$M$28,2,FALSE))</f>
        <v/>
      </c>
      <c r="C83" s="49"/>
      <c r="D83" s="45" t="str">
        <f>IF(A83="","",VLOOKUP(A83,'Employee Information'!$A$3:$M$28,8,FALSE))</f>
        <v/>
      </c>
      <c r="E83" s="50"/>
      <c r="F83" s="50"/>
      <c r="G83" s="50"/>
      <c r="H83" s="50"/>
      <c r="I83" s="50"/>
      <c r="J83" s="50"/>
      <c r="K83" s="43"/>
      <c r="L83" s="43"/>
      <c r="M83" s="43"/>
      <c r="N83" s="24"/>
      <c r="O83" s="24"/>
      <c r="P83" s="24"/>
      <c r="Q83" s="47"/>
      <c r="S83" s="45"/>
      <c r="T83" s="45"/>
      <c r="U83" s="45"/>
      <c r="V83" s="47"/>
    </row>
    <row r="84" spans="1:22" x14ac:dyDescent="0.2">
      <c r="A84" s="42"/>
      <c r="B84" s="43" t="str">
        <f>IF(A84="","",VLOOKUP(A84,'Employee Information'!$A$3:$M$28,2,FALSE))</f>
        <v/>
      </c>
      <c r="C84" s="44"/>
      <c r="D84" s="45" t="str">
        <f>IF(A84="","",VLOOKUP(A84,'Employee Information'!$A$3:$M$28,8,FALSE))</f>
        <v/>
      </c>
      <c r="E84" s="46"/>
      <c r="F84" s="46"/>
      <c r="G84" s="46"/>
      <c r="H84" s="46"/>
      <c r="I84" s="46"/>
      <c r="J84" s="46"/>
      <c r="K84" s="43"/>
      <c r="L84" s="43"/>
      <c r="M84" s="43"/>
      <c r="N84" s="21"/>
      <c r="O84" s="21"/>
      <c r="P84" s="21"/>
      <c r="Q84" s="47"/>
      <c r="S84" s="45"/>
      <c r="T84" s="45"/>
      <c r="U84" s="45"/>
      <c r="V84" s="47"/>
    </row>
    <row r="85" spans="1:22" x14ac:dyDescent="0.2">
      <c r="A85" s="48"/>
      <c r="B85" s="43" t="str">
        <f>IF(A85="","",VLOOKUP(A85,'Employee Information'!$A$3:$M$28,2,FALSE))</f>
        <v/>
      </c>
      <c r="C85" s="49"/>
      <c r="D85" s="45" t="str">
        <f>IF(A85="","",VLOOKUP(A85,'Employee Information'!$A$3:$M$28,8,FALSE))</f>
        <v/>
      </c>
      <c r="E85" s="50"/>
      <c r="F85" s="50"/>
      <c r="G85" s="50"/>
      <c r="H85" s="50"/>
      <c r="I85" s="50"/>
      <c r="J85" s="50"/>
      <c r="K85" s="43"/>
      <c r="L85" s="43"/>
      <c r="M85" s="43"/>
      <c r="N85" s="24"/>
      <c r="O85" s="24"/>
      <c r="P85" s="24"/>
      <c r="Q85" s="47"/>
      <c r="S85" s="45"/>
      <c r="T85" s="45"/>
      <c r="U85" s="45"/>
      <c r="V85" s="47"/>
    </row>
    <row r="86" spans="1:22" x14ac:dyDescent="0.2">
      <c r="A86" s="42"/>
      <c r="B86" s="43" t="str">
        <f>IF(A86="","",VLOOKUP(A86,'Employee Information'!$A$3:$M$28,2,FALSE))</f>
        <v/>
      </c>
      <c r="C86" s="44"/>
      <c r="D86" s="45" t="str">
        <f>IF(A86="","",VLOOKUP(A86,'Employee Information'!$A$3:$M$28,8,FALSE))</f>
        <v/>
      </c>
      <c r="E86" s="46"/>
      <c r="F86" s="46"/>
      <c r="G86" s="46"/>
      <c r="H86" s="46"/>
      <c r="I86" s="46"/>
      <c r="J86" s="46"/>
      <c r="K86" s="43"/>
      <c r="L86" s="43"/>
      <c r="M86" s="43"/>
      <c r="N86" s="21"/>
      <c r="O86" s="21"/>
      <c r="P86" s="21"/>
      <c r="Q86" s="47"/>
      <c r="S86" s="45"/>
      <c r="T86" s="45"/>
      <c r="U86" s="45"/>
      <c r="V86" s="47"/>
    </row>
    <row r="87" spans="1:22" x14ac:dyDescent="0.2">
      <c r="A87" s="48"/>
      <c r="B87" s="43" t="str">
        <f>IF(A87="","",VLOOKUP(A87,'Employee Information'!$A$3:$M$28,2,FALSE))</f>
        <v/>
      </c>
      <c r="C87" s="49"/>
      <c r="D87" s="45" t="str">
        <f>IF(A87="","",VLOOKUP(A87,'Employee Information'!$A$3:$M$28,8,FALSE))</f>
        <v/>
      </c>
      <c r="E87" s="50"/>
      <c r="F87" s="50"/>
      <c r="G87" s="50"/>
      <c r="H87" s="50"/>
      <c r="I87" s="50"/>
      <c r="J87" s="50"/>
      <c r="K87" s="43"/>
      <c r="L87" s="43"/>
      <c r="M87" s="43"/>
      <c r="N87" s="24"/>
      <c r="O87" s="24"/>
      <c r="P87" s="24"/>
      <c r="Q87" s="47"/>
      <c r="S87" s="45"/>
      <c r="T87" s="45"/>
      <c r="U87" s="45"/>
      <c r="V87" s="47"/>
    </row>
    <row r="88" spans="1:22" x14ac:dyDescent="0.2">
      <c r="A88" s="42"/>
      <c r="B88" s="43" t="str">
        <f>IF(A88="","",VLOOKUP(A88,'Employee Information'!$A$3:$M$28,2,FALSE))</f>
        <v/>
      </c>
      <c r="C88" s="44"/>
      <c r="D88" s="45" t="str">
        <f>IF(A88="","",VLOOKUP(A88,'Employee Information'!$A$3:$M$28,8,FALSE))</f>
        <v/>
      </c>
      <c r="E88" s="46"/>
      <c r="F88" s="46"/>
      <c r="G88" s="46"/>
      <c r="H88" s="46"/>
      <c r="I88" s="46"/>
      <c r="J88" s="46"/>
      <c r="K88" s="43"/>
      <c r="L88" s="43"/>
      <c r="M88" s="43"/>
      <c r="N88" s="21"/>
      <c r="O88" s="21"/>
      <c r="P88" s="21"/>
      <c r="Q88" s="47"/>
      <c r="S88" s="45"/>
      <c r="T88" s="45"/>
      <c r="U88" s="45"/>
      <c r="V88" s="47"/>
    </row>
    <row r="89" spans="1:22" x14ac:dyDescent="0.2">
      <c r="A89" s="48"/>
      <c r="B89" s="43" t="str">
        <f>IF(A89="","",VLOOKUP(A89,'Employee Information'!$A$3:$M$28,2,FALSE))</f>
        <v/>
      </c>
      <c r="C89" s="49"/>
      <c r="D89" s="45" t="str">
        <f>IF(A89="","",VLOOKUP(A89,'Employee Information'!$A$3:$M$28,8,FALSE))</f>
        <v/>
      </c>
      <c r="E89" s="50"/>
      <c r="F89" s="50"/>
      <c r="G89" s="50"/>
      <c r="H89" s="50"/>
      <c r="I89" s="50"/>
      <c r="J89" s="50"/>
      <c r="K89" s="43"/>
      <c r="L89" s="43"/>
      <c r="M89" s="43"/>
      <c r="N89" s="24"/>
      <c r="O89" s="24"/>
      <c r="P89" s="24"/>
      <c r="Q89" s="47"/>
      <c r="S89" s="45"/>
      <c r="T89" s="45"/>
      <c r="U89" s="45"/>
      <c r="V89" s="47"/>
    </row>
    <row r="90" spans="1:22" x14ac:dyDescent="0.2">
      <c r="A90" s="42"/>
      <c r="B90" s="43" t="str">
        <f>IF(A90="","",VLOOKUP(A90,'Employee Information'!$A$3:$M$28,2,FALSE))</f>
        <v/>
      </c>
      <c r="C90" s="44"/>
      <c r="D90" s="45" t="str">
        <f>IF(A90="","",VLOOKUP(A90,'Employee Information'!$A$3:$M$28,8,FALSE))</f>
        <v/>
      </c>
      <c r="E90" s="46"/>
      <c r="F90" s="46"/>
      <c r="G90" s="46"/>
      <c r="H90" s="46"/>
      <c r="I90" s="46"/>
      <c r="J90" s="46"/>
      <c r="K90" s="43"/>
      <c r="L90" s="43"/>
      <c r="M90" s="43"/>
      <c r="N90" s="21"/>
      <c r="O90" s="21"/>
      <c r="P90" s="21"/>
      <c r="Q90" s="47"/>
      <c r="S90" s="45"/>
      <c r="T90" s="45"/>
      <c r="U90" s="45"/>
      <c r="V90" s="47"/>
    </row>
    <row r="91" spans="1:22" x14ac:dyDescent="0.2">
      <c r="A91" s="48"/>
      <c r="B91" s="43" t="str">
        <f>IF(A91="","",VLOOKUP(A91,'Employee Information'!$A$3:$M$28,2,FALSE))</f>
        <v/>
      </c>
      <c r="C91" s="49"/>
      <c r="D91" s="45" t="str">
        <f>IF(A91="","",VLOOKUP(A91,'Employee Information'!$A$3:$M$28,8,FALSE))</f>
        <v/>
      </c>
      <c r="E91" s="50"/>
      <c r="F91" s="50"/>
      <c r="G91" s="50"/>
      <c r="H91" s="50"/>
      <c r="I91" s="50"/>
      <c r="J91" s="50"/>
      <c r="K91" s="43"/>
      <c r="L91" s="43"/>
      <c r="M91" s="43"/>
      <c r="N91" s="24"/>
      <c r="O91" s="24"/>
      <c r="P91" s="24"/>
      <c r="Q91" s="47"/>
      <c r="S91" s="45"/>
      <c r="T91" s="45"/>
      <c r="U91" s="45"/>
      <c r="V91" s="47"/>
    </row>
    <row r="92" spans="1:22" x14ac:dyDescent="0.2">
      <c r="A92" s="42"/>
      <c r="B92" s="43" t="str">
        <f>IF(A92="","",VLOOKUP(A92,'Employee Information'!$A$3:$M$28,2,FALSE))</f>
        <v/>
      </c>
      <c r="C92" s="44"/>
      <c r="D92" s="45" t="str">
        <f>IF(A92="","",VLOOKUP(A92,'Employee Information'!$A$3:$M$28,8,FALSE))</f>
        <v/>
      </c>
      <c r="E92" s="46"/>
      <c r="F92" s="46"/>
      <c r="G92" s="46"/>
      <c r="H92" s="46"/>
      <c r="I92" s="46"/>
      <c r="J92" s="46"/>
      <c r="K92" s="43"/>
      <c r="L92" s="43"/>
      <c r="M92" s="43"/>
      <c r="N92" s="21"/>
      <c r="O92" s="21"/>
      <c r="P92" s="21"/>
      <c r="Q92" s="47"/>
      <c r="S92" s="45"/>
      <c r="T92" s="45"/>
      <c r="U92" s="45"/>
      <c r="V92" s="47"/>
    </row>
    <row r="93" spans="1:22" x14ac:dyDescent="0.2">
      <c r="A93" s="48"/>
      <c r="B93" s="43" t="str">
        <f>IF(A93="","",VLOOKUP(A93,'Employee Information'!$A$3:$M$28,2,FALSE))</f>
        <v/>
      </c>
      <c r="C93" s="49"/>
      <c r="D93" s="45" t="str">
        <f>IF(A93="","",VLOOKUP(A93,'Employee Information'!$A$3:$M$28,8,FALSE))</f>
        <v/>
      </c>
      <c r="E93" s="50"/>
      <c r="F93" s="50"/>
      <c r="G93" s="50"/>
      <c r="H93" s="50"/>
      <c r="I93" s="50"/>
      <c r="J93" s="50"/>
      <c r="K93" s="43"/>
      <c r="L93" s="43"/>
      <c r="M93" s="43"/>
      <c r="N93" s="24"/>
      <c r="O93" s="24"/>
      <c r="P93" s="24"/>
      <c r="Q93" s="47"/>
      <c r="S93" s="45"/>
      <c r="T93" s="45"/>
      <c r="U93" s="45"/>
      <c r="V93" s="47"/>
    </row>
    <row r="94" spans="1:22" x14ac:dyDescent="0.2">
      <c r="A94" s="42"/>
      <c r="B94" s="43" t="str">
        <f>IF(A94="","",VLOOKUP(A94,'Employee Information'!$A$3:$M$28,2,FALSE))</f>
        <v/>
      </c>
      <c r="C94" s="44"/>
      <c r="D94" s="45" t="str">
        <f>IF(A94="","",VLOOKUP(A94,'Employee Information'!$A$3:$M$28,8,FALSE))</f>
        <v/>
      </c>
      <c r="E94" s="46"/>
      <c r="F94" s="46"/>
      <c r="G94" s="46"/>
      <c r="H94" s="46"/>
      <c r="I94" s="46"/>
      <c r="J94" s="46"/>
      <c r="K94" s="43"/>
      <c r="L94" s="43"/>
      <c r="M94" s="43"/>
      <c r="N94" s="21"/>
      <c r="O94" s="21"/>
      <c r="P94" s="21"/>
      <c r="Q94" s="47"/>
      <c r="S94" s="45"/>
      <c r="T94" s="45"/>
      <c r="U94" s="45"/>
      <c r="V94" s="47"/>
    </row>
    <row r="95" spans="1:22" x14ac:dyDescent="0.2">
      <c r="A95" s="48"/>
      <c r="B95" s="43" t="str">
        <f>IF(A95="","",VLOOKUP(A95,'Employee Information'!$A$3:$M$28,2,FALSE))</f>
        <v/>
      </c>
      <c r="C95" s="49"/>
      <c r="D95" s="45" t="str">
        <f>IF(A95="","",VLOOKUP(A95,'Employee Information'!$A$3:$M$28,8,FALSE))</f>
        <v/>
      </c>
      <c r="E95" s="50"/>
      <c r="F95" s="50"/>
      <c r="G95" s="50"/>
      <c r="H95" s="50"/>
      <c r="I95" s="50"/>
      <c r="J95" s="50"/>
      <c r="K95" s="43"/>
      <c r="L95" s="43"/>
      <c r="M95" s="43"/>
      <c r="N95" s="24"/>
      <c r="O95" s="24"/>
      <c r="P95" s="24"/>
      <c r="Q95" s="47"/>
      <c r="S95" s="45"/>
      <c r="T95" s="45"/>
      <c r="U95" s="45"/>
      <c r="V95" s="47"/>
    </row>
    <row r="96" spans="1:22" x14ac:dyDescent="0.2">
      <c r="A96" s="42"/>
      <c r="B96" s="43" t="str">
        <f>IF(A96="","",VLOOKUP(A96,'Employee Information'!$A$3:$M$28,2,FALSE))</f>
        <v/>
      </c>
      <c r="C96" s="44"/>
      <c r="D96" s="45" t="str">
        <f>IF(A96="","",VLOOKUP(A96,'Employee Information'!$A$3:$M$28,8,FALSE))</f>
        <v/>
      </c>
      <c r="E96" s="46"/>
      <c r="F96" s="46"/>
      <c r="G96" s="46"/>
      <c r="H96" s="46"/>
      <c r="I96" s="46"/>
      <c r="J96" s="46"/>
      <c r="K96" s="43"/>
      <c r="L96" s="43"/>
      <c r="M96" s="43"/>
      <c r="N96" s="21"/>
      <c r="O96" s="21"/>
      <c r="P96" s="21"/>
      <c r="Q96" s="47"/>
      <c r="S96" s="45"/>
      <c r="T96" s="45"/>
      <c r="U96" s="45"/>
      <c r="V96" s="47"/>
    </row>
    <row r="97" spans="1:22" x14ac:dyDescent="0.2">
      <c r="A97" s="48"/>
      <c r="B97" s="43" t="str">
        <f>IF(A97="","",VLOOKUP(A97,'Employee Information'!$A$3:$M$28,2,FALSE))</f>
        <v/>
      </c>
      <c r="C97" s="49"/>
      <c r="D97" s="45" t="str">
        <f>IF(A97="","",VLOOKUP(A97,'Employee Information'!$A$3:$M$28,8,FALSE))</f>
        <v/>
      </c>
      <c r="E97" s="50"/>
      <c r="F97" s="50"/>
      <c r="G97" s="50"/>
      <c r="H97" s="50"/>
      <c r="I97" s="50"/>
      <c r="J97" s="50"/>
      <c r="K97" s="43"/>
      <c r="L97" s="43"/>
      <c r="M97" s="43"/>
      <c r="N97" s="24"/>
      <c r="O97" s="24"/>
      <c r="P97" s="24"/>
      <c r="Q97" s="47"/>
      <c r="S97" s="45"/>
      <c r="T97" s="45"/>
      <c r="U97" s="45"/>
      <c r="V97" s="47"/>
    </row>
    <row r="98" spans="1:22" x14ac:dyDescent="0.2">
      <c r="A98" s="42"/>
      <c r="B98" s="43" t="str">
        <f>IF(A98="","",VLOOKUP(A98,'Employee Information'!$A$3:$M$28,2,FALSE))</f>
        <v/>
      </c>
      <c r="C98" s="44"/>
      <c r="D98" s="45" t="str">
        <f>IF(A98="","",VLOOKUP(A98,'Employee Information'!$A$3:$M$28,8,FALSE))</f>
        <v/>
      </c>
      <c r="E98" s="46"/>
      <c r="F98" s="46"/>
      <c r="G98" s="46"/>
      <c r="H98" s="46"/>
      <c r="I98" s="46"/>
      <c r="J98" s="46"/>
      <c r="K98" s="43"/>
      <c r="L98" s="43"/>
      <c r="M98" s="43"/>
      <c r="N98" s="21"/>
      <c r="O98" s="21"/>
      <c r="P98" s="21"/>
      <c r="Q98" s="47"/>
      <c r="S98" s="45"/>
      <c r="T98" s="45"/>
      <c r="U98" s="45"/>
      <c r="V98" s="47"/>
    </row>
    <row r="99" spans="1:22" x14ac:dyDescent="0.2">
      <c r="A99" s="48"/>
      <c r="B99" s="43" t="str">
        <f>IF(A99="","",VLOOKUP(A99,'Employee Information'!$A$3:$M$28,2,FALSE))</f>
        <v/>
      </c>
      <c r="C99" s="49"/>
      <c r="D99" s="45" t="str">
        <f>IF(A99="","",VLOOKUP(A99,'Employee Information'!$A$3:$M$28,8,FALSE))</f>
        <v/>
      </c>
      <c r="E99" s="50"/>
      <c r="F99" s="50"/>
      <c r="G99" s="50"/>
      <c r="H99" s="50"/>
      <c r="I99" s="50"/>
      <c r="J99" s="50"/>
      <c r="K99" s="43"/>
      <c r="L99" s="43"/>
      <c r="M99" s="43"/>
      <c r="N99" s="24"/>
      <c r="O99" s="24"/>
      <c r="P99" s="24"/>
      <c r="Q99" s="47"/>
      <c r="S99" s="45"/>
      <c r="T99" s="45"/>
      <c r="U99" s="45"/>
      <c r="V99" s="47"/>
    </row>
    <row r="100" spans="1:22" x14ac:dyDescent="0.2">
      <c r="A100" s="42"/>
      <c r="B100" s="43" t="str">
        <f>IF(A100="","",VLOOKUP(A100,'Employee Information'!$A$3:$M$28,2,FALSE))</f>
        <v/>
      </c>
      <c r="C100" s="44"/>
      <c r="D100" s="45" t="str">
        <f>IF(A100="","",VLOOKUP(A100,'Employee Information'!$A$3:$M$28,8,FALSE))</f>
        <v/>
      </c>
      <c r="E100" s="46"/>
      <c r="F100" s="46"/>
      <c r="G100" s="46"/>
      <c r="H100" s="46"/>
      <c r="I100" s="46"/>
      <c r="J100" s="46"/>
      <c r="K100" s="43"/>
      <c r="L100" s="43"/>
      <c r="M100" s="43"/>
      <c r="N100" s="21"/>
      <c r="O100" s="21"/>
      <c r="P100" s="21"/>
      <c r="Q100" s="47"/>
      <c r="S100" s="45"/>
      <c r="T100" s="45"/>
      <c r="U100" s="45"/>
      <c r="V100" s="47"/>
    </row>
    <row r="101" spans="1:22" x14ac:dyDescent="0.2">
      <c r="A101" s="48"/>
      <c r="B101" s="43" t="str">
        <f>IF(A101="","",VLOOKUP(A101,'Employee Information'!$A$3:$M$28,2,FALSE))</f>
        <v/>
      </c>
      <c r="C101" s="49"/>
      <c r="D101" s="45" t="str">
        <f>IF(A101="","",VLOOKUP(A101,'Employee Information'!$A$3:$M$28,8,FALSE))</f>
        <v/>
      </c>
      <c r="E101" s="50"/>
      <c r="F101" s="50"/>
      <c r="G101" s="50"/>
      <c r="H101" s="50"/>
      <c r="I101" s="50"/>
      <c r="J101" s="50"/>
      <c r="K101" s="43"/>
      <c r="L101" s="43"/>
      <c r="M101" s="43"/>
      <c r="N101" s="24"/>
      <c r="O101" s="24"/>
      <c r="P101" s="24"/>
      <c r="Q101" s="47"/>
      <c r="S101" s="45"/>
      <c r="T101" s="45"/>
      <c r="U101" s="45"/>
      <c r="V101" s="47"/>
    </row>
    <row r="102" spans="1:22" x14ac:dyDescent="0.2">
      <c r="A102" s="42"/>
      <c r="B102" s="43" t="str">
        <f>IF(A102="","",VLOOKUP(A102,'Employee Information'!$A$3:$M$28,2,FALSE))</f>
        <v/>
      </c>
      <c r="C102" s="44"/>
      <c r="D102" s="45" t="str">
        <f>IF(A102="","",VLOOKUP(A102,'Employee Information'!$A$3:$M$28,8,FALSE))</f>
        <v/>
      </c>
      <c r="E102" s="46"/>
      <c r="F102" s="46"/>
      <c r="G102" s="46"/>
      <c r="H102" s="46"/>
      <c r="I102" s="46"/>
      <c r="J102" s="46"/>
      <c r="K102" s="43"/>
      <c r="L102" s="43"/>
      <c r="M102" s="43"/>
      <c r="N102" s="21"/>
      <c r="O102" s="21"/>
      <c r="P102" s="21"/>
      <c r="Q102" s="47"/>
      <c r="S102" s="45"/>
      <c r="T102" s="45"/>
      <c r="U102" s="45"/>
      <c r="V102" s="47"/>
    </row>
    <row r="103" spans="1:22" x14ac:dyDescent="0.2">
      <c r="A103" s="51"/>
      <c r="B103" s="52" t="str">
        <f>IF(A103="","",VLOOKUP(A103,'Employee Information'!$A$3:$M$28,2,FALSE))</f>
        <v/>
      </c>
      <c r="C103" s="53"/>
      <c r="D103" s="54" t="str">
        <f>IF(A103="","",VLOOKUP(A103,'Employee Information'!$A$3:$M$28,8,FALSE))</f>
        <v/>
      </c>
      <c r="E103" s="50"/>
      <c r="F103" s="50"/>
      <c r="G103" s="50"/>
      <c r="H103" s="50"/>
      <c r="I103" s="50"/>
      <c r="J103" s="50"/>
      <c r="K103" s="43"/>
      <c r="L103" s="43"/>
      <c r="M103" s="43"/>
      <c r="N103" s="24"/>
      <c r="O103" s="24"/>
      <c r="P103" s="24"/>
      <c r="Q103" s="47"/>
      <c r="S103" s="54"/>
      <c r="T103" s="54"/>
      <c r="U103" s="54"/>
      <c r="V103" s="55"/>
    </row>
    <row r="104" spans="1:22" ht="12.75" thickBot="1" x14ac:dyDescent="0.25">
      <c r="E104" s="65">
        <f>SUM(E5:E103)</f>
        <v>80</v>
      </c>
      <c r="F104" s="65">
        <f t="shared" ref="F104:Q104" si="0">SUM(F5:F103)</f>
        <v>1</v>
      </c>
      <c r="G104" s="65">
        <f t="shared" si="0"/>
        <v>0</v>
      </c>
      <c r="H104" s="65">
        <f t="shared" si="0"/>
        <v>0</v>
      </c>
      <c r="I104" s="65">
        <f t="shared" si="0"/>
        <v>0</v>
      </c>
      <c r="J104" s="65">
        <f t="shared" si="0"/>
        <v>81</v>
      </c>
      <c r="K104" s="66">
        <f t="shared" si="0"/>
        <v>2445</v>
      </c>
      <c r="L104" s="66">
        <f t="shared" si="0"/>
        <v>151.59</v>
      </c>
      <c r="M104" s="66">
        <f t="shared" si="0"/>
        <v>35.450000000000003</v>
      </c>
      <c r="N104" s="66">
        <f t="shared" si="0"/>
        <v>0</v>
      </c>
      <c r="O104" s="66">
        <f t="shared" si="0"/>
        <v>0</v>
      </c>
      <c r="P104" s="66">
        <f t="shared" si="0"/>
        <v>0</v>
      </c>
      <c r="Q104" s="66">
        <f t="shared" si="0"/>
        <v>2257.96</v>
      </c>
      <c r="S104" s="66">
        <f t="shared" ref="S104" si="1">SUM(S5:S103)</f>
        <v>151.59</v>
      </c>
      <c r="T104" s="66">
        <f t="shared" ref="T104" si="2">SUM(T5:T103)</f>
        <v>35.450000000000003</v>
      </c>
      <c r="U104" s="66">
        <f t="shared" ref="U104" si="3">SUM(U5:U103)</f>
        <v>0</v>
      </c>
      <c r="V104" s="66">
        <f t="shared" ref="V104" si="4">SUM(V5:V103)</f>
        <v>0</v>
      </c>
    </row>
    <row r="105" spans="1:22" ht="12.75" thickTop="1" x14ac:dyDescent="0.2"/>
  </sheetData>
  <mergeCells count="3">
    <mergeCell ref="S2:V2"/>
    <mergeCell ref="E2:Q2"/>
    <mergeCell ref="A2:D2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9F2E-839E-405D-9F88-B84C6996CFCA}">
  <dimension ref="A1:M31"/>
  <sheetViews>
    <sheetView workbookViewId="0">
      <selection activeCell="E45" sqref="E45"/>
    </sheetView>
  </sheetViews>
  <sheetFormatPr defaultRowHeight="15" customHeight="1" x14ac:dyDescent="0.2"/>
  <cols>
    <col min="1" max="1" width="5.140625" style="8" customWidth="1"/>
    <col min="2" max="2" width="38.28515625" style="8" bestFit="1" customWidth="1"/>
    <col min="3" max="3" width="34.7109375" style="8" customWidth="1"/>
    <col min="4" max="4" width="18.42578125" style="8" customWidth="1"/>
    <col min="5" max="5" width="16.140625" style="8" customWidth="1"/>
    <col min="6" max="6" width="9.140625" style="8"/>
    <col min="7" max="7" width="12" style="8" customWidth="1"/>
    <col min="8" max="8" width="14.5703125" style="9" customWidth="1"/>
    <col min="9" max="9" width="26" style="8" customWidth="1"/>
    <col min="10" max="11" width="20.5703125" style="9" customWidth="1"/>
    <col min="12" max="13" width="17.5703125" style="9" bestFit="1" customWidth="1"/>
    <col min="14" max="14" width="17" style="8" customWidth="1"/>
    <col min="15" max="16384" width="9.140625" style="8"/>
  </cols>
  <sheetData>
    <row r="1" spans="1:8" s="15" customFormat="1" ht="28.5" customHeight="1" x14ac:dyDescent="0.25">
      <c r="A1" s="15" t="s">
        <v>94</v>
      </c>
    </row>
    <row r="2" spans="1:8" ht="15" customHeight="1" x14ac:dyDescent="0.2">
      <c r="B2" s="8" t="s">
        <v>22</v>
      </c>
      <c r="C2" s="74">
        <v>1</v>
      </c>
    </row>
    <row r="3" spans="1:8" ht="15" customHeight="1" x14ac:dyDescent="0.2">
      <c r="B3" s="8" t="s">
        <v>95</v>
      </c>
      <c r="C3" s="75" t="str">
        <f>IF(C2="","",VLOOKUP(C2,'Employee Information'!$A$3:$M$27,2,FALSE))</f>
        <v>Doe, John</v>
      </c>
    </row>
    <row r="4" spans="1:8" ht="15" customHeight="1" x14ac:dyDescent="0.2">
      <c r="B4" s="8" t="s">
        <v>17</v>
      </c>
      <c r="C4" s="76" t="str">
        <f>IF(C2="","",VLOOKUP(C2,'Employee Information'!$A$3:$M$27,9,FALSE))</f>
        <v>Married filing Separate, Box 2 Not Checked</v>
      </c>
    </row>
    <row r="5" spans="1:8" ht="15" customHeight="1" x14ac:dyDescent="0.2">
      <c r="B5" s="8" t="s">
        <v>18</v>
      </c>
      <c r="C5" s="79">
        <f>IF(C2="","",VLOOKUP(C2,'Employee Information'!$A$3:$M$27,10,FALSE))</f>
        <v>4000</v>
      </c>
    </row>
    <row r="6" spans="1:8" ht="15" customHeight="1" x14ac:dyDescent="0.2">
      <c r="B6" s="8" t="s">
        <v>96</v>
      </c>
      <c r="C6" s="79">
        <f>IF(C2="","",VLOOKUP(C2,'Employee Information'!$A$3:$M$27,11,FALSE))</f>
        <v>5000</v>
      </c>
    </row>
    <row r="7" spans="1:8" ht="15" customHeight="1" x14ac:dyDescent="0.2">
      <c r="B7" s="8" t="s">
        <v>97</v>
      </c>
      <c r="C7" s="79">
        <f>IF(C2="","",VLOOKUP(C2,'Employee Information'!$A$3:$M$27,12,FALSE))</f>
        <v>2000</v>
      </c>
    </row>
    <row r="8" spans="1:8" ht="15" customHeight="1" x14ac:dyDescent="0.2">
      <c r="B8" s="8" t="s">
        <v>98</v>
      </c>
      <c r="C8" s="79">
        <f>IF(C2="","",VLOOKUP(C2,'Employee Information'!$A$3:$M$27,13,FALSE))</f>
        <v>100</v>
      </c>
      <c r="D8" s="77"/>
      <c r="E8" s="77"/>
      <c r="F8" s="77"/>
      <c r="G8" s="77"/>
      <c r="H8" s="78"/>
    </row>
    <row r="9" spans="1:8" ht="15" customHeight="1" x14ac:dyDescent="0.2">
      <c r="D9" s="77"/>
      <c r="E9" s="77"/>
      <c r="F9" s="77"/>
      <c r="G9" s="77"/>
      <c r="H9" s="78"/>
    </row>
    <row r="10" spans="1:8" ht="15" customHeight="1" x14ac:dyDescent="0.25">
      <c r="B10" s="86" t="s">
        <v>109</v>
      </c>
      <c r="C10" s="87">
        <v>978</v>
      </c>
      <c r="D10" s="77"/>
      <c r="E10" s="77"/>
      <c r="F10" s="77"/>
      <c r="G10" s="77"/>
      <c r="H10" s="78"/>
    </row>
    <row r="11" spans="1:8" ht="15" hidden="1" customHeight="1" x14ac:dyDescent="0.2">
      <c r="A11" s="8" t="s">
        <v>101</v>
      </c>
      <c r="B11" s="8" t="s">
        <v>100</v>
      </c>
      <c r="C11" s="85">
        <v>26</v>
      </c>
      <c r="D11" s="77"/>
      <c r="E11" s="77"/>
      <c r="F11" s="77"/>
      <c r="G11" s="77"/>
      <c r="H11" s="78"/>
    </row>
    <row r="12" spans="1:8" ht="15" hidden="1" customHeight="1" x14ac:dyDescent="0.2">
      <c r="A12" s="8" t="s">
        <v>102</v>
      </c>
      <c r="B12" s="8" t="s">
        <v>111</v>
      </c>
      <c r="C12" s="79">
        <f>ROUND(C10*C11,2)</f>
        <v>25428</v>
      </c>
    </row>
    <row r="13" spans="1:8" ht="15" hidden="1" customHeight="1" x14ac:dyDescent="0.2">
      <c r="A13" s="8" t="s">
        <v>103</v>
      </c>
      <c r="B13" s="8" t="s">
        <v>112</v>
      </c>
      <c r="C13" s="79">
        <f>C6</f>
        <v>5000</v>
      </c>
    </row>
    <row r="14" spans="1:8" ht="15" hidden="1" customHeight="1" x14ac:dyDescent="0.2">
      <c r="A14" s="8" t="s">
        <v>104</v>
      </c>
      <c r="B14" s="8" t="s">
        <v>113</v>
      </c>
      <c r="C14" s="79">
        <f>C12+C13</f>
        <v>30428</v>
      </c>
    </row>
    <row r="15" spans="1:8" ht="15" hidden="1" customHeight="1" x14ac:dyDescent="0.2">
      <c r="A15" s="8" t="s">
        <v>105</v>
      </c>
      <c r="B15" s="8" t="s">
        <v>106</v>
      </c>
      <c r="C15" s="79">
        <f>C7</f>
        <v>2000</v>
      </c>
    </row>
    <row r="16" spans="1:8" ht="15" hidden="1" customHeight="1" x14ac:dyDescent="0.2">
      <c r="A16" s="8" t="s">
        <v>107</v>
      </c>
      <c r="B16" s="8" t="s">
        <v>114</v>
      </c>
      <c r="C16" s="79">
        <f>IF(C4="Married filing Joint, Box 2 Not Checked",12900,IF(C4="Single, Box 2 Not Checked",8600,IF(C4="Head of Household, Box 2 Not Checked",8600,IF(C4="Married filing Separate, Box 2 Not Checked",8600,0))))</f>
        <v>8600</v>
      </c>
    </row>
    <row r="17" spans="1:3" ht="15" hidden="1" customHeight="1" x14ac:dyDescent="0.2">
      <c r="A17" s="8" t="s">
        <v>108</v>
      </c>
      <c r="B17" s="8" t="s">
        <v>115</v>
      </c>
      <c r="C17" s="79">
        <f>C15+C16</f>
        <v>10600</v>
      </c>
    </row>
    <row r="18" spans="1:3" ht="15" hidden="1" customHeight="1" x14ac:dyDescent="0.2">
      <c r="A18" s="8" t="s">
        <v>116</v>
      </c>
      <c r="B18" s="8" t="s">
        <v>117</v>
      </c>
      <c r="C18" s="79">
        <f>IF((C14-C17)&gt;0,(C14-C17),0)</f>
        <v>19828</v>
      </c>
    </row>
    <row r="19" spans="1:3" ht="15" hidden="1" customHeight="1" x14ac:dyDescent="0.2"/>
    <row r="20" spans="1:3" ht="15" hidden="1" customHeight="1" x14ac:dyDescent="0.2">
      <c r="A20" s="8" t="s">
        <v>110</v>
      </c>
      <c r="B20" s="8" t="s">
        <v>118</v>
      </c>
      <c r="C20" s="79">
        <f>C18</f>
        <v>19828</v>
      </c>
    </row>
    <row r="21" spans="1:3" ht="15" hidden="1" customHeight="1" x14ac:dyDescent="0.2">
      <c r="A21" s="8" t="s">
        <v>122</v>
      </c>
      <c r="B21" s="8" t="s">
        <v>119</v>
      </c>
      <c r="C21" s="79">
        <f>VLOOKUP($C$4,'Federal Income Tax Breakdown'!$A$5:$B$12,2,FALSE)</f>
        <v>1725.8600000000001</v>
      </c>
    </row>
    <row r="22" spans="1:3" ht="15" hidden="1" customHeight="1" x14ac:dyDescent="0.2">
      <c r="A22" s="8" t="s">
        <v>123</v>
      </c>
      <c r="B22" s="8" t="s">
        <v>124</v>
      </c>
      <c r="C22" s="79">
        <f>ROUND(C21/C11,2)</f>
        <v>66.38</v>
      </c>
    </row>
    <row r="23" spans="1:3" ht="15" hidden="1" customHeight="1" x14ac:dyDescent="0.2"/>
    <row r="24" spans="1:3" ht="15" hidden="1" customHeight="1" x14ac:dyDescent="0.2">
      <c r="A24" s="8" t="s">
        <v>125</v>
      </c>
      <c r="B24" s="8" t="s">
        <v>126</v>
      </c>
      <c r="C24" s="79">
        <f>C5</f>
        <v>4000</v>
      </c>
    </row>
    <row r="25" spans="1:3" ht="15" hidden="1" customHeight="1" x14ac:dyDescent="0.2">
      <c r="A25" s="8" t="s">
        <v>127</v>
      </c>
      <c r="B25" s="8" t="s">
        <v>128</v>
      </c>
      <c r="C25" s="79">
        <f>ROUND(C24/C11,2)</f>
        <v>153.85</v>
      </c>
    </row>
    <row r="26" spans="1:3" ht="15" hidden="1" customHeight="1" x14ac:dyDescent="0.2">
      <c r="A26" s="8" t="s">
        <v>129</v>
      </c>
      <c r="B26" s="8" t="s">
        <v>130</v>
      </c>
      <c r="C26" s="79">
        <f>IF((C22-C25)&gt;0,(C22-C25),0)</f>
        <v>0</v>
      </c>
    </row>
    <row r="27" spans="1:3" ht="15" hidden="1" customHeight="1" x14ac:dyDescent="0.2"/>
    <row r="28" spans="1:3" ht="15" hidden="1" customHeight="1" x14ac:dyDescent="0.2">
      <c r="A28" s="8" t="s">
        <v>131</v>
      </c>
      <c r="B28" s="8" t="s">
        <v>132</v>
      </c>
      <c r="C28" s="79">
        <f>C8</f>
        <v>100</v>
      </c>
    </row>
    <row r="29" spans="1:3" ht="15" hidden="1" customHeight="1" x14ac:dyDescent="0.2">
      <c r="A29" s="8" t="s">
        <v>133</v>
      </c>
      <c r="B29" s="8" t="s">
        <v>134</v>
      </c>
      <c r="C29" s="79">
        <f>C26+C28</f>
        <v>100</v>
      </c>
    </row>
    <row r="30" spans="1:3" ht="15" customHeight="1" thickBot="1" x14ac:dyDescent="0.25"/>
    <row r="31" spans="1:3" ht="15" customHeight="1" thickBot="1" x14ac:dyDescent="0.3">
      <c r="B31" s="86" t="s">
        <v>135</v>
      </c>
      <c r="C31" s="88">
        <f>ROUND(C29,0)</f>
        <v>100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DEAA-510E-4A2B-AFFA-B6EFD5355348}">
  <dimension ref="A1:I78"/>
  <sheetViews>
    <sheetView zoomScale="85" zoomScaleNormal="85" workbookViewId="0">
      <selection activeCell="B3" sqref="B3"/>
    </sheetView>
  </sheetViews>
  <sheetFormatPr defaultRowHeight="15" x14ac:dyDescent="0.25"/>
  <cols>
    <col min="1" max="1" width="47" customWidth="1"/>
    <col min="2" max="2" width="24.85546875" bestFit="1" customWidth="1"/>
    <col min="3" max="3" width="14.140625" customWidth="1"/>
    <col min="4" max="5" width="15.5703125" customWidth="1"/>
    <col min="6" max="6" width="33.42578125" customWidth="1"/>
    <col min="7" max="7" width="18.7109375" customWidth="1"/>
    <col min="8" max="8" width="22.42578125" customWidth="1"/>
    <col min="9" max="9" width="15.85546875" customWidth="1"/>
  </cols>
  <sheetData>
    <row r="1" spans="1:9" x14ac:dyDescent="0.25">
      <c r="A1" s="7" t="s">
        <v>5</v>
      </c>
      <c r="B1" s="3"/>
      <c r="C1" s="3"/>
      <c r="D1" s="7"/>
      <c r="E1" s="7"/>
      <c r="F1" s="7"/>
      <c r="G1" s="7"/>
      <c r="I1" s="81"/>
    </row>
    <row r="2" spans="1:9" x14ac:dyDescent="0.25">
      <c r="A2" s="7" t="s">
        <v>99</v>
      </c>
      <c r="B2" s="84">
        <f>'Federal Income Tax Calculator'!C20</f>
        <v>19828</v>
      </c>
      <c r="C2" s="3"/>
      <c r="D2" s="7"/>
      <c r="E2" s="7"/>
      <c r="F2" s="7"/>
      <c r="G2" s="7"/>
      <c r="I2" s="81"/>
    </row>
    <row r="3" spans="1:9" x14ac:dyDescent="0.25">
      <c r="A3" s="7"/>
      <c r="B3" s="3"/>
      <c r="C3" s="3"/>
      <c r="D3" s="7"/>
      <c r="E3" s="7"/>
      <c r="F3" s="7"/>
      <c r="G3" s="7"/>
      <c r="I3" s="81"/>
    </row>
    <row r="4" spans="1:9" x14ac:dyDescent="0.25">
      <c r="A4" s="7" t="s">
        <v>120</v>
      </c>
      <c r="B4" s="3"/>
      <c r="C4" s="3"/>
      <c r="D4" s="7"/>
      <c r="E4" s="7"/>
      <c r="F4" s="7"/>
      <c r="G4" s="7"/>
      <c r="I4" s="81"/>
    </row>
    <row r="5" spans="1:9" x14ac:dyDescent="0.25">
      <c r="A5" s="3" t="s">
        <v>42</v>
      </c>
      <c r="B5" s="82">
        <f>SUMIF($A$15:$A$78,A5,$H$15:$H$78)</f>
        <v>792.80000000000007</v>
      </c>
      <c r="C5" s="3"/>
      <c r="D5" s="7"/>
      <c r="E5" s="7"/>
      <c r="F5" s="7"/>
      <c r="G5" s="7"/>
      <c r="I5" s="81"/>
    </row>
    <row r="6" spans="1:9" x14ac:dyDescent="0.25">
      <c r="A6" s="3" t="s">
        <v>39</v>
      </c>
      <c r="B6" s="82">
        <f t="shared" ref="B6:B12" si="0">SUMIF($A$15:$A$78,A6,$H$15:$H$78)</f>
        <v>1725.8600000000001</v>
      </c>
      <c r="C6" s="3"/>
      <c r="D6" s="7"/>
      <c r="E6" s="7"/>
      <c r="F6" s="7"/>
      <c r="G6" s="7"/>
      <c r="I6" s="81"/>
    </row>
    <row r="7" spans="1:9" x14ac:dyDescent="0.25">
      <c r="A7" s="3" t="s">
        <v>41</v>
      </c>
      <c r="B7" s="82">
        <f t="shared" si="0"/>
        <v>1725.8600000000001</v>
      </c>
      <c r="C7" s="3"/>
      <c r="D7" s="7"/>
      <c r="E7" s="7"/>
      <c r="F7" s="7"/>
      <c r="G7" s="7"/>
      <c r="I7" s="81"/>
    </row>
    <row r="8" spans="1:9" x14ac:dyDescent="0.25">
      <c r="A8" s="3" t="s">
        <v>45</v>
      </c>
      <c r="B8" s="82">
        <f t="shared" si="0"/>
        <v>977.80000000000007</v>
      </c>
      <c r="C8" s="3"/>
      <c r="D8" s="7"/>
      <c r="E8" s="7"/>
      <c r="F8" s="7"/>
      <c r="G8" s="7"/>
      <c r="I8" s="81"/>
    </row>
    <row r="9" spans="1:9" x14ac:dyDescent="0.25">
      <c r="A9" s="3" t="s">
        <v>43</v>
      </c>
      <c r="B9" s="82">
        <f t="shared" si="0"/>
        <v>742.80000000000007</v>
      </c>
      <c r="C9" s="3"/>
      <c r="D9" s="7"/>
      <c r="E9" s="7"/>
      <c r="F9" s="7"/>
      <c r="G9" s="7"/>
      <c r="I9" s="81"/>
    </row>
    <row r="10" spans="1:9" x14ac:dyDescent="0.25">
      <c r="A10" s="3" t="s">
        <v>38</v>
      </c>
      <c r="B10" s="82">
        <f t="shared" si="0"/>
        <v>1536.55</v>
      </c>
      <c r="C10" s="3"/>
      <c r="D10" s="7"/>
      <c r="E10" s="7"/>
      <c r="F10" s="7"/>
      <c r="G10" s="7"/>
      <c r="I10" s="81"/>
    </row>
    <row r="11" spans="1:9" x14ac:dyDescent="0.25">
      <c r="A11" s="3" t="s">
        <v>40</v>
      </c>
      <c r="B11" s="82">
        <f t="shared" si="0"/>
        <v>1536.55</v>
      </c>
      <c r="C11" s="3"/>
      <c r="D11" s="7"/>
      <c r="E11" s="7"/>
      <c r="F11" s="7"/>
      <c r="G11" s="7"/>
      <c r="I11" s="81"/>
    </row>
    <row r="12" spans="1:9" x14ac:dyDescent="0.25">
      <c r="A12" s="3" t="s">
        <v>44</v>
      </c>
      <c r="B12" s="82">
        <f t="shared" si="0"/>
        <v>1119.3599999999999</v>
      </c>
      <c r="C12" s="3"/>
      <c r="D12" s="7"/>
      <c r="E12" s="7"/>
      <c r="F12" s="7"/>
      <c r="G12" s="7"/>
      <c r="I12" s="81"/>
    </row>
    <row r="13" spans="1:9" x14ac:dyDescent="0.25">
      <c r="A13" s="7"/>
      <c r="B13" s="3"/>
      <c r="C13" s="3"/>
      <c r="D13" s="7"/>
      <c r="E13" s="7"/>
      <c r="F13" s="7"/>
      <c r="G13" s="7"/>
      <c r="I13" s="81"/>
    </row>
    <row r="14" spans="1:9" ht="15.75" customHeight="1" x14ac:dyDescent="0.25">
      <c r="A14" s="3" t="s">
        <v>30</v>
      </c>
      <c r="B14" s="3" t="s">
        <v>31</v>
      </c>
      <c r="C14" s="2" t="s">
        <v>2</v>
      </c>
      <c r="D14" s="2" t="s">
        <v>1</v>
      </c>
      <c r="E14" s="2" t="s">
        <v>4</v>
      </c>
      <c r="F14" s="2" t="s">
        <v>0</v>
      </c>
      <c r="G14" s="2" t="s">
        <v>3</v>
      </c>
      <c r="H14" s="83" t="s">
        <v>121</v>
      </c>
    </row>
    <row r="15" spans="1:9" x14ac:dyDescent="0.25">
      <c r="A15" s="3" t="s">
        <v>42</v>
      </c>
      <c r="B15" s="3" t="s">
        <v>8</v>
      </c>
      <c r="C15" s="4">
        <v>0</v>
      </c>
      <c r="D15" s="4">
        <f>C16</f>
        <v>11900</v>
      </c>
      <c r="E15" s="4">
        <v>0</v>
      </c>
      <c r="F15" s="5">
        <v>0</v>
      </c>
      <c r="G15" s="6"/>
      <c r="H15" s="1">
        <f>IF(AND($B$2&gt;C15,$B$2&lt;D15),(E15+($B$2-G15)*F15),0)</f>
        <v>0</v>
      </c>
    </row>
    <row r="16" spans="1:9" x14ac:dyDescent="0.25">
      <c r="A16" s="3" t="s">
        <v>42</v>
      </c>
      <c r="B16" s="3" t="s">
        <v>8</v>
      </c>
      <c r="C16" s="4">
        <v>11900</v>
      </c>
      <c r="D16" s="4">
        <f t="shared" ref="D16:D21" si="1">C17</f>
        <v>31650</v>
      </c>
      <c r="E16" s="4">
        <v>0</v>
      </c>
      <c r="F16" s="5">
        <v>0.1</v>
      </c>
      <c r="G16" s="4">
        <f>D15</f>
        <v>11900</v>
      </c>
      <c r="H16" s="1">
        <f t="shared" ref="H16:H78" si="2">IF(AND($B$2&gt;C16,$B$2&lt;D16),(E16+($B$2-G16)*F16),0)</f>
        <v>792.80000000000007</v>
      </c>
    </row>
    <row r="17" spans="1:8" x14ac:dyDescent="0.25">
      <c r="A17" s="3" t="s">
        <v>42</v>
      </c>
      <c r="B17" s="3" t="s">
        <v>8</v>
      </c>
      <c r="C17" s="4">
        <v>31650</v>
      </c>
      <c r="D17" s="4">
        <f t="shared" si="1"/>
        <v>92150</v>
      </c>
      <c r="E17" s="4">
        <v>1975</v>
      </c>
      <c r="F17" s="5">
        <v>0.12</v>
      </c>
      <c r="G17" s="4">
        <f t="shared" ref="G17:G22" si="3">D16</f>
        <v>31650</v>
      </c>
      <c r="H17" s="1">
        <f t="shared" si="2"/>
        <v>0</v>
      </c>
    </row>
    <row r="18" spans="1:8" x14ac:dyDescent="0.25">
      <c r="A18" s="3" t="s">
        <v>42</v>
      </c>
      <c r="B18" s="3" t="s">
        <v>8</v>
      </c>
      <c r="C18" s="4">
        <v>92150</v>
      </c>
      <c r="D18" s="4">
        <f t="shared" si="1"/>
        <v>182950</v>
      </c>
      <c r="E18" s="4">
        <v>9235</v>
      </c>
      <c r="F18" s="5">
        <v>0.22</v>
      </c>
      <c r="G18" s="4">
        <f t="shared" si="3"/>
        <v>92150</v>
      </c>
      <c r="H18" s="1">
        <f t="shared" si="2"/>
        <v>0</v>
      </c>
    </row>
    <row r="19" spans="1:8" x14ac:dyDescent="0.25">
      <c r="A19" s="3" t="s">
        <v>42</v>
      </c>
      <c r="B19" s="3" t="s">
        <v>8</v>
      </c>
      <c r="C19" s="4">
        <v>182950</v>
      </c>
      <c r="D19" s="4">
        <f t="shared" si="1"/>
        <v>338500</v>
      </c>
      <c r="E19" s="4">
        <v>29211</v>
      </c>
      <c r="F19" s="5">
        <v>0.24</v>
      </c>
      <c r="G19" s="4">
        <f t="shared" si="3"/>
        <v>182950</v>
      </c>
      <c r="H19" s="1">
        <f t="shared" si="2"/>
        <v>0</v>
      </c>
    </row>
    <row r="20" spans="1:8" x14ac:dyDescent="0.25">
      <c r="A20" s="3" t="s">
        <v>42</v>
      </c>
      <c r="B20" s="3" t="s">
        <v>8</v>
      </c>
      <c r="C20" s="4">
        <v>338500</v>
      </c>
      <c r="D20" s="4">
        <f t="shared" si="1"/>
        <v>426600</v>
      </c>
      <c r="E20" s="4">
        <v>66543</v>
      </c>
      <c r="F20" s="5">
        <v>0.32</v>
      </c>
      <c r="G20" s="4">
        <f t="shared" si="3"/>
        <v>338500</v>
      </c>
      <c r="H20" s="1">
        <f t="shared" si="2"/>
        <v>0</v>
      </c>
    </row>
    <row r="21" spans="1:8" x14ac:dyDescent="0.25">
      <c r="A21" s="3" t="s">
        <v>42</v>
      </c>
      <c r="B21" s="3" t="s">
        <v>8</v>
      </c>
      <c r="C21" s="4">
        <v>426600</v>
      </c>
      <c r="D21" s="4">
        <f t="shared" si="1"/>
        <v>633950</v>
      </c>
      <c r="E21" s="4">
        <v>94735</v>
      </c>
      <c r="F21" s="5">
        <v>0.35</v>
      </c>
      <c r="G21" s="4">
        <f t="shared" si="3"/>
        <v>426600</v>
      </c>
      <c r="H21" s="1">
        <f t="shared" si="2"/>
        <v>0</v>
      </c>
    </row>
    <row r="22" spans="1:8" x14ac:dyDescent="0.25">
      <c r="A22" s="3" t="s">
        <v>42</v>
      </c>
      <c r="B22" s="3" t="s">
        <v>8</v>
      </c>
      <c r="C22" s="4">
        <v>633950</v>
      </c>
      <c r="D22" s="4">
        <v>1000000</v>
      </c>
      <c r="E22" s="4">
        <v>167307.5</v>
      </c>
      <c r="F22" s="5">
        <v>0.37</v>
      </c>
      <c r="G22" s="4">
        <f t="shared" si="3"/>
        <v>633950</v>
      </c>
      <c r="H22" s="1">
        <f t="shared" si="2"/>
        <v>0</v>
      </c>
    </row>
    <row r="23" spans="1:8" x14ac:dyDescent="0.25">
      <c r="A23" s="3" t="s">
        <v>39</v>
      </c>
      <c r="B23" s="3" t="s">
        <v>8</v>
      </c>
      <c r="C23" s="4">
        <v>0</v>
      </c>
      <c r="D23" s="4">
        <f>C24</f>
        <v>3800</v>
      </c>
      <c r="E23" s="4">
        <v>0</v>
      </c>
      <c r="F23" s="5">
        <v>0</v>
      </c>
      <c r="G23" s="4">
        <v>0</v>
      </c>
      <c r="H23" s="1">
        <f t="shared" si="2"/>
        <v>0</v>
      </c>
    </row>
    <row r="24" spans="1:8" x14ac:dyDescent="0.25">
      <c r="A24" s="3" t="s">
        <v>39</v>
      </c>
      <c r="B24" s="3" t="s">
        <v>8</v>
      </c>
      <c r="C24" s="4">
        <v>3800</v>
      </c>
      <c r="D24" s="4">
        <f t="shared" ref="D24:D29" si="4">C25</f>
        <v>13675</v>
      </c>
      <c r="E24" s="4">
        <v>0</v>
      </c>
      <c r="F24" s="5">
        <v>0.1</v>
      </c>
      <c r="G24" s="4">
        <f>D23</f>
        <v>3800</v>
      </c>
      <c r="H24" s="1">
        <f t="shared" si="2"/>
        <v>0</v>
      </c>
    </row>
    <row r="25" spans="1:8" x14ac:dyDescent="0.25">
      <c r="A25" s="3" t="s">
        <v>39</v>
      </c>
      <c r="B25" s="3" t="s">
        <v>8</v>
      </c>
      <c r="C25" s="4">
        <v>13675</v>
      </c>
      <c r="D25" s="4">
        <f t="shared" si="4"/>
        <v>43925</v>
      </c>
      <c r="E25" s="4">
        <v>987.5</v>
      </c>
      <c r="F25" s="5">
        <v>0.12</v>
      </c>
      <c r="G25" s="4">
        <f t="shared" ref="G25:G30" si="5">D24</f>
        <v>13675</v>
      </c>
      <c r="H25" s="1">
        <f t="shared" si="2"/>
        <v>1725.8600000000001</v>
      </c>
    </row>
    <row r="26" spans="1:8" x14ac:dyDescent="0.25">
      <c r="A26" s="3" t="s">
        <v>39</v>
      </c>
      <c r="B26" s="3" t="s">
        <v>8</v>
      </c>
      <c r="C26" s="4">
        <v>43925</v>
      </c>
      <c r="D26" s="4">
        <f t="shared" si="4"/>
        <v>89325</v>
      </c>
      <c r="E26" s="4">
        <v>4617.5</v>
      </c>
      <c r="F26" s="5">
        <v>0.22</v>
      </c>
      <c r="G26" s="4">
        <f t="shared" si="5"/>
        <v>43925</v>
      </c>
      <c r="H26" s="1">
        <f t="shared" si="2"/>
        <v>0</v>
      </c>
    </row>
    <row r="27" spans="1:8" x14ac:dyDescent="0.25">
      <c r="A27" s="3" t="s">
        <v>39</v>
      </c>
      <c r="B27" s="3" t="s">
        <v>8</v>
      </c>
      <c r="C27" s="4">
        <v>89325</v>
      </c>
      <c r="D27" s="4">
        <f t="shared" si="4"/>
        <v>167100</v>
      </c>
      <c r="E27" s="4">
        <v>14605.5</v>
      </c>
      <c r="F27" s="5">
        <v>0.24</v>
      </c>
      <c r="G27" s="4">
        <f t="shared" si="5"/>
        <v>89325</v>
      </c>
      <c r="H27" s="1">
        <f t="shared" si="2"/>
        <v>0</v>
      </c>
    </row>
    <row r="28" spans="1:8" x14ac:dyDescent="0.25">
      <c r="A28" s="3" t="s">
        <v>39</v>
      </c>
      <c r="B28" s="3" t="s">
        <v>8</v>
      </c>
      <c r="C28" s="4">
        <v>167100</v>
      </c>
      <c r="D28" s="4">
        <f t="shared" si="4"/>
        <v>211150</v>
      </c>
      <c r="E28" s="4">
        <v>33271.5</v>
      </c>
      <c r="F28" s="5">
        <v>0.32</v>
      </c>
      <c r="G28" s="4">
        <f t="shared" si="5"/>
        <v>167100</v>
      </c>
      <c r="H28" s="1">
        <f t="shared" si="2"/>
        <v>0</v>
      </c>
    </row>
    <row r="29" spans="1:8" x14ac:dyDescent="0.25">
      <c r="A29" s="3" t="s">
        <v>39</v>
      </c>
      <c r="B29" s="3" t="s">
        <v>8</v>
      </c>
      <c r="C29" s="4">
        <v>211150</v>
      </c>
      <c r="D29" s="4">
        <f t="shared" si="4"/>
        <v>522200</v>
      </c>
      <c r="E29" s="4">
        <v>47367.5</v>
      </c>
      <c r="F29" s="5">
        <v>0.35</v>
      </c>
      <c r="G29" s="4">
        <f t="shared" si="5"/>
        <v>211150</v>
      </c>
      <c r="H29" s="1">
        <f t="shared" si="2"/>
        <v>0</v>
      </c>
    </row>
    <row r="30" spans="1:8" x14ac:dyDescent="0.25">
      <c r="A30" s="3" t="s">
        <v>39</v>
      </c>
      <c r="B30" s="3" t="s">
        <v>8</v>
      </c>
      <c r="C30" s="4">
        <v>522200</v>
      </c>
      <c r="D30" s="4">
        <v>1000000</v>
      </c>
      <c r="E30" s="4">
        <v>156235</v>
      </c>
      <c r="F30" s="5">
        <v>0.37</v>
      </c>
      <c r="G30" s="4">
        <f t="shared" si="5"/>
        <v>522200</v>
      </c>
      <c r="H30" s="1">
        <f t="shared" si="2"/>
        <v>0</v>
      </c>
    </row>
    <row r="31" spans="1:8" x14ac:dyDescent="0.25">
      <c r="A31" s="3" t="s">
        <v>41</v>
      </c>
      <c r="B31" s="3" t="s">
        <v>8</v>
      </c>
      <c r="C31" s="4">
        <v>0</v>
      </c>
      <c r="D31" s="4">
        <f>C32</f>
        <v>3800</v>
      </c>
      <c r="E31" s="4">
        <v>0</v>
      </c>
      <c r="F31" s="5">
        <v>0</v>
      </c>
      <c r="G31" s="4">
        <v>0</v>
      </c>
      <c r="H31" s="1">
        <f t="shared" si="2"/>
        <v>0</v>
      </c>
    </row>
    <row r="32" spans="1:8" x14ac:dyDescent="0.25">
      <c r="A32" s="3" t="s">
        <v>41</v>
      </c>
      <c r="B32" s="3" t="s">
        <v>8</v>
      </c>
      <c r="C32" s="4">
        <v>3800</v>
      </c>
      <c r="D32" s="4">
        <f t="shared" ref="D32:D37" si="6">C33</f>
        <v>13675</v>
      </c>
      <c r="E32" s="4">
        <v>0</v>
      </c>
      <c r="F32" s="5">
        <v>0.1</v>
      </c>
      <c r="G32" s="4">
        <f>D31</f>
        <v>3800</v>
      </c>
      <c r="H32" s="1">
        <f t="shared" si="2"/>
        <v>0</v>
      </c>
    </row>
    <row r="33" spans="1:8" x14ac:dyDescent="0.25">
      <c r="A33" s="3" t="s">
        <v>41</v>
      </c>
      <c r="B33" s="3" t="s">
        <v>8</v>
      </c>
      <c r="C33" s="4">
        <v>13675</v>
      </c>
      <c r="D33" s="4">
        <f t="shared" si="6"/>
        <v>43925</v>
      </c>
      <c r="E33" s="4">
        <v>987.5</v>
      </c>
      <c r="F33" s="5">
        <v>0.12</v>
      </c>
      <c r="G33" s="4">
        <f t="shared" ref="G33:G38" si="7">D32</f>
        <v>13675</v>
      </c>
      <c r="H33" s="1">
        <f t="shared" si="2"/>
        <v>1725.8600000000001</v>
      </c>
    </row>
    <row r="34" spans="1:8" x14ac:dyDescent="0.25">
      <c r="A34" s="3" t="s">
        <v>41</v>
      </c>
      <c r="B34" s="3" t="s">
        <v>8</v>
      </c>
      <c r="C34" s="4">
        <v>43925</v>
      </c>
      <c r="D34" s="4">
        <f t="shared" si="6"/>
        <v>89325</v>
      </c>
      <c r="E34" s="4">
        <v>4617.5</v>
      </c>
      <c r="F34" s="5">
        <v>0.22</v>
      </c>
      <c r="G34" s="4">
        <f t="shared" si="7"/>
        <v>43925</v>
      </c>
      <c r="H34" s="1">
        <f t="shared" si="2"/>
        <v>0</v>
      </c>
    </row>
    <row r="35" spans="1:8" x14ac:dyDescent="0.25">
      <c r="A35" s="3" t="s">
        <v>41</v>
      </c>
      <c r="B35" s="3" t="s">
        <v>8</v>
      </c>
      <c r="C35" s="4">
        <v>89325</v>
      </c>
      <c r="D35" s="4">
        <f t="shared" si="6"/>
        <v>167100</v>
      </c>
      <c r="E35" s="4">
        <v>14605.5</v>
      </c>
      <c r="F35" s="5">
        <v>0.24</v>
      </c>
      <c r="G35" s="4">
        <f t="shared" si="7"/>
        <v>89325</v>
      </c>
      <c r="H35" s="1">
        <f t="shared" si="2"/>
        <v>0</v>
      </c>
    </row>
    <row r="36" spans="1:8" x14ac:dyDescent="0.25">
      <c r="A36" s="3" t="s">
        <v>41</v>
      </c>
      <c r="B36" s="3" t="s">
        <v>8</v>
      </c>
      <c r="C36" s="4">
        <v>167100</v>
      </c>
      <c r="D36" s="4">
        <f t="shared" si="6"/>
        <v>211150</v>
      </c>
      <c r="E36" s="4">
        <v>33271.5</v>
      </c>
      <c r="F36" s="5">
        <v>0.32</v>
      </c>
      <c r="G36" s="4">
        <f t="shared" si="7"/>
        <v>167100</v>
      </c>
      <c r="H36" s="1">
        <f t="shared" si="2"/>
        <v>0</v>
      </c>
    </row>
    <row r="37" spans="1:8" x14ac:dyDescent="0.25">
      <c r="A37" s="3" t="s">
        <v>41</v>
      </c>
      <c r="B37" s="3" t="s">
        <v>8</v>
      </c>
      <c r="C37" s="4">
        <v>211150</v>
      </c>
      <c r="D37" s="4">
        <f t="shared" si="6"/>
        <v>522200</v>
      </c>
      <c r="E37" s="4">
        <v>47367.5</v>
      </c>
      <c r="F37" s="5">
        <v>0.35</v>
      </c>
      <c r="G37" s="4">
        <f t="shared" si="7"/>
        <v>211150</v>
      </c>
      <c r="H37" s="1">
        <f t="shared" si="2"/>
        <v>0</v>
      </c>
    </row>
    <row r="38" spans="1:8" x14ac:dyDescent="0.25">
      <c r="A38" s="3" t="s">
        <v>41</v>
      </c>
      <c r="B38" s="3" t="s">
        <v>8</v>
      </c>
      <c r="C38" s="4">
        <v>522200</v>
      </c>
      <c r="D38" s="4">
        <v>1000000</v>
      </c>
      <c r="E38" s="4">
        <v>156235</v>
      </c>
      <c r="F38" s="5">
        <v>0.37</v>
      </c>
      <c r="G38" s="4">
        <f t="shared" si="7"/>
        <v>522200</v>
      </c>
      <c r="H38" s="1">
        <f t="shared" si="2"/>
        <v>0</v>
      </c>
    </row>
    <row r="39" spans="1:8" x14ac:dyDescent="0.25">
      <c r="A39" s="3" t="s">
        <v>45</v>
      </c>
      <c r="B39" s="3" t="s">
        <v>8</v>
      </c>
      <c r="C39" s="4">
        <v>0</v>
      </c>
      <c r="D39" s="4">
        <f>C40</f>
        <v>10050</v>
      </c>
      <c r="E39" s="4">
        <v>0</v>
      </c>
      <c r="F39" s="5">
        <v>0</v>
      </c>
      <c r="G39" s="4">
        <v>0</v>
      </c>
      <c r="H39" s="1">
        <f t="shared" si="2"/>
        <v>0</v>
      </c>
    </row>
    <row r="40" spans="1:8" x14ac:dyDescent="0.25">
      <c r="A40" s="3" t="s">
        <v>45</v>
      </c>
      <c r="B40" s="3" t="s">
        <v>8</v>
      </c>
      <c r="C40" s="4">
        <v>10050</v>
      </c>
      <c r="D40" s="4">
        <f t="shared" ref="D40:D45" si="8">C41</f>
        <v>24150</v>
      </c>
      <c r="E40" s="4">
        <v>0</v>
      </c>
      <c r="F40" s="5">
        <v>0.1</v>
      </c>
      <c r="G40" s="4">
        <f>D39</f>
        <v>10050</v>
      </c>
      <c r="H40" s="1">
        <f t="shared" si="2"/>
        <v>977.80000000000007</v>
      </c>
    </row>
    <row r="41" spans="1:8" x14ac:dyDescent="0.25">
      <c r="A41" s="3" t="s">
        <v>45</v>
      </c>
      <c r="B41" s="3" t="s">
        <v>8</v>
      </c>
      <c r="C41" s="4">
        <v>24150</v>
      </c>
      <c r="D41" s="4">
        <f t="shared" si="8"/>
        <v>63750</v>
      </c>
      <c r="E41" s="4">
        <v>1410</v>
      </c>
      <c r="F41" s="5">
        <v>0.12</v>
      </c>
      <c r="G41" s="4">
        <f t="shared" ref="G41:G46" si="9">D40</f>
        <v>24150</v>
      </c>
      <c r="H41" s="1">
        <f t="shared" si="2"/>
        <v>0</v>
      </c>
    </row>
    <row r="42" spans="1:8" x14ac:dyDescent="0.25">
      <c r="A42" s="3" t="s">
        <v>45</v>
      </c>
      <c r="B42" s="3" t="s">
        <v>8</v>
      </c>
      <c r="C42" s="4">
        <v>63750</v>
      </c>
      <c r="D42" s="4">
        <f t="shared" si="8"/>
        <v>95550</v>
      </c>
      <c r="E42" s="4">
        <v>6162</v>
      </c>
      <c r="F42" s="5">
        <v>0.22</v>
      </c>
      <c r="G42" s="4">
        <f t="shared" si="9"/>
        <v>63750</v>
      </c>
      <c r="H42" s="1">
        <f t="shared" si="2"/>
        <v>0</v>
      </c>
    </row>
    <row r="43" spans="1:8" x14ac:dyDescent="0.25">
      <c r="A43" s="3" t="s">
        <v>45</v>
      </c>
      <c r="B43" s="3" t="s">
        <v>8</v>
      </c>
      <c r="C43" s="4">
        <v>95550</v>
      </c>
      <c r="D43" s="4">
        <f t="shared" si="8"/>
        <v>173350</v>
      </c>
      <c r="E43" s="4">
        <v>13158</v>
      </c>
      <c r="F43" s="5">
        <v>0.24</v>
      </c>
      <c r="G43" s="4">
        <f t="shared" si="9"/>
        <v>95550</v>
      </c>
      <c r="H43" s="1">
        <f t="shared" si="2"/>
        <v>0</v>
      </c>
    </row>
    <row r="44" spans="1:8" x14ac:dyDescent="0.25">
      <c r="A44" s="3" t="s">
        <v>45</v>
      </c>
      <c r="B44" s="3" t="s">
        <v>8</v>
      </c>
      <c r="C44" s="4">
        <v>173350</v>
      </c>
      <c r="D44" s="4">
        <f t="shared" si="8"/>
        <v>217400</v>
      </c>
      <c r="E44" s="4">
        <v>31830</v>
      </c>
      <c r="F44" s="5">
        <v>0.32</v>
      </c>
      <c r="G44" s="4">
        <f t="shared" si="9"/>
        <v>173350</v>
      </c>
      <c r="H44" s="1">
        <f t="shared" si="2"/>
        <v>0</v>
      </c>
    </row>
    <row r="45" spans="1:8" x14ac:dyDescent="0.25">
      <c r="A45" s="3" t="s">
        <v>45</v>
      </c>
      <c r="B45" s="3" t="s">
        <v>8</v>
      </c>
      <c r="C45" s="4">
        <v>217400</v>
      </c>
      <c r="D45" s="4">
        <f t="shared" si="8"/>
        <v>528450</v>
      </c>
      <c r="E45" s="4">
        <v>45926</v>
      </c>
      <c r="F45" s="5">
        <v>0.35</v>
      </c>
      <c r="G45" s="4">
        <f t="shared" si="9"/>
        <v>217400</v>
      </c>
      <c r="H45" s="1">
        <f t="shared" si="2"/>
        <v>0</v>
      </c>
    </row>
    <row r="46" spans="1:8" x14ac:dyDescent="0.25">
      <c r="A46" s="3" t="s">
        <v>45</v>
      </c>
      <c r="B46" s="3" t="s">
        <v>8</v>
      </c>
      <c r="C46" s="4">
        <v>528450</v>
      </c>
      <c r="D46" s="4">
        <v>1000000</v>
      </c>
      <c r="E46" s="4">
        <v>154793.5</v>
      </c>
      <c r="F46" s="5">
        <v>0.37</v>
      </c>
      <c r="G46" s="4">
        <f t="shared" si="9"/>
        <v>528450</v>
      </c>
      <c r="H46" s="1">
        <f t="shared" si="2"/>
        <v>0</v>
      </c>
    </row>
    <row r="47" spans="1:8" x14ac:dyDescent="0.25">
      <c r="A47" s="3" t="s">
        <v>43</v>
      </c>
      <c r="B47" s="3" t="s">
        <v>9</v>
      </c>
      <c r="C47" s="4">
        <v>0</v>
      </c>
      <c r="D47" s="4">
        <f>C48</f>
        <v>12400</v>
      </c>
      <c r="E47" s="4">
        <v>0</v>
      </c>
      <c r="F47" s="5">
        <v>0</v>
      </c>
      <c r="G47" s="6"/>
      <c r="H47" s="1">
        <f t="shared" si="2"/>
        <v>0</v>
      </c>
    </row>
    <row r="48" spans="1:8" x14ac:dyDescent="0.25">
      <c r="A48" s="3" t="s">
        <v>43</v>
      </c>
      <c r="B48" s="3" t="s">
        <v>9</v>
      </c>
      <c r="C48" s="4">
        <v>12400</v>
      </c>
      <c r="D48" s="4">
        <f t="shared" ref="D48:D53" si="10">C49</f>
        <v>22275</v>
      </c>
      <c r="E48" s="4">
        <v>0</v>
      </c>
      <c r="F48" s="5">
        <v>0.1</v>
      </c>
      <c r="G48" s="4">
        <f>D47</f>
        <v>12400</v>
      </c>
      <c r="H48" s="1">
        <f t="shared" si="2"/>
        <v>742.80000000000007</v>
      </c>
    </row>
    <row r="49" spans="1:8" x14ac:dyDescent="0.25">
      <c r="A49" s="3" t="s">
        <v>43</v>
      </c>
      <c r="B49" s="3" t="s">
        <v>9</v>
      </c>
      <c r="C49" s="4">
        <v>22275</v>
      </c>
      <c r="D49" s="4">
        <f t="shared" si="10"/>
        <v>52525</v>
      </c>
      <c r="E49" s="4">
        <v>987.5</v>
      </c>
      <c r="F49" s="5">
        <v>0.12</v>
      </c>
      <c r="G49" s="4">
        <f t="shared" ref="G49:G54" si="11">D48</f>
        <v>22275</v>
      </c>
      <c r="H49" s="1">
        <f t="shared" si="2"/>
        <v>0</v>
      </c>
    </row>
    <row r="50" spans="1:8" x14ac:dyDescent="0.25">
      <c r="A50" s="3" t="s">
        <v>43</v>
      </c>
      <c r="B50" s="3" t="s">
        <v>9</v>
      </c>
      <c r="C50" s="4">
        <v>52525</v>
      </c>
      <c r="D50" s="4">
        <f t="shared" si="10"/>
        <v>97925</v>
      </c>
      <c r="E50" s="4">
        <v>4617.5</v>
      </c>
      <c r="F50" s="5">
        <v>0.22</v>
      </c>
      <c r="G50" s="4">
        <f t="shared" si="11"/>
        <v>52525</v>
      </c>
      <c r="H50" s="1">
        <f t="shared" si="2"/>
        <v>0</v>
      </c>
    </row>
    <row r="51" spans="1:8" x14ac:dyDescent="0.25">
      <c r="A51" s="3" t="s">
        <v>43</v>
      </c>
      <c r="B51" s="3" t="s">
        <v>9</v>
      </c>
      <c r="C51" s="4">
        <v>97925</v>
      </c>
      <c r="D51" s="4">
        <f t="shared" si="10"/>
        <v>175700</v>
      </c>
      <c r="E51" s="4">
        <v>14605.5</v>
      </c>
      <c r="F51" s="5">
        <v>0.24</v>
      </c>
      <c r="G51" s="4">
        <f t="shared" si="11"/>
        <v>97925</v>
      </c>
      <c r="H51" s="1">
        <f t="shared" si="2"/>
        <v>0</v>
      </c>
    </row>
    <row r="52" spans="1:8" x14ac:dyDescent="0.25">
      <c r="A52" s="3" t="s">
        <v>43</v>
      </c>
      <c r="B52" s="3" t="s">
        <v>9</v>
      </c>
      <c r="C52" s="4">
        <v>175700</v>
      </c>
      <c r="D52" s="4">
        <f t="shared" si="10"/>
        <v>219750</v>
      </c>
      <c r="E52" s="4">
        <v>33271.5</v>
      </c>
      <c r="F52" s="5">
        <v>0.32</v>
      </c>
      <c r="G52" s="4">
        <f t="shared" si="11"/>
        <v>175700</v>
      </c>
      <c r="H52" s="1">
        <f t="shared" si="2"/>
        <v>0</v>
      </c>
    </row>
    <row r="53" spans="1:8" x14ac:dyDescent="0.25">
      <c r="A53" s="3" t="s">
        <v>43</v>
      </c>
      <c r="B53" s="3" t="s">
        <v>9</v>
      </c>
      <c r="C53" s="4">
        <v>219750</v>
      </c>
      <c r="D53" s="4">
        <f t="shared" si="10"/>
        <v>323425</v>
      </c>
      <c r="E53" s="4">
        <v>47367.5</v>
      </c>
      <c r="F53" s="5">
        <v>0.35</v>
      </c>
      <c r="G53" s="4">
        <f t="shared" si="11"/>
        <v>219750</v>
      </c>
      <c r="H53" s="1">
        <f t="shared" si="2"/>
        <v>0</v>
      </c>
    </row>
    <row r="54" spans="1:8" x14ac:dyDescent="0.25">
      <c r="A54" s="3" t="s">
        <v>43</v>
      </c>
      <c r="B54" s="3" t="s">
        <v>9</v>
      </c>
      <c r="C54" s="4">
        <v>323425</v>
      </c>
      <c r="D54" s="4">
        <v>1000000</v>
      </c>
      <c r="E54" s="4">
        <v>83653.75</v>
      </c>
      <c r="F54" s="5">
        <v>0.37</v>
      </c>
      <c r="G54" s="4">
        <f t="shared" si="11"/>
        <v>323425</v>
      </c>
      <c r="H54" s="1">
        <f t="shared" si="2"/>
        <v>0</v>
      </c>
    </row>
    <row r="55" spans="1:8" x14ac:dyDescent="0.25">
      <c r="A55" s="3" t="s">
        <v>38</v>
      </c>
      <c r="B55" s="3" t="s">
        <v>9</v>
      </c>
      <c r="C55" s="4">
        <v>0</v>
      </c>
      <c r="D55" s="4">
        <f>C56</f>
        <v>6200</v>
      </c>
      <c r="E55" s="4">
        <v>0</v>
      </c>
      <c r="F55" s="5">
        <v>0</v>
      </c>
      <c r="G55" s="4">
        <v>0</v>
      </c>
      <c r="H55" s="1">
        <f t="shared" si="2"/>
        <v>0</v>
      </c>
    </row>
    <row r="56" spans="1:8" x14ac:dyDescent="0.25">
      <c r="A56" s="3" t="s">
        <v>38</v>
      </c>
      <c r="B56" s="3" t="s">
        <v>9</v>
      </c>
      <c r="C56" s="4">
        <v>6200</v>
      </c>
      <c r="D56" s="4">
        <f t="shared" ref="D56:D61" si="12">C57</f>
        <v>11138</v>
      </c>
      <c r="E56" s="4">
        <v>0</v>
      </c>
      <c r="F56" s="5">
        <v>0.1</v>
      </c>
      <c r="G56" s="4">
        <f>D55</f>
        <v>6200</v>
      </c>
      <c r="H56" s="1">
        <f t="shared" si="2"/>
        <v>0</v>
      </c>
    </row>
    <row r="57" spans="1:8" x14ac:dyDescent="0.25">
      <c r="A57" s="3" t="s">
        <v>38</v>
      </c>
      <c r="B57" s="3" t="s">
        <v>9</v>
      </c>
      <c r="C57" s="4">
        <v>11138</v>
      </c>
      <c r="D57" s="4">
        <f t="shared" si="12"/>
        <v>26263</v>
      </c>
      <c r="E57" s="4">
        <v>493.75</v>
      </c>
      <c r="F57" s="5">
        <v>0.12</v>
      </c>
      <c r="G57" s="4">
        <f t="shared" ref="G57:G62" si="13">D56</f>
        <v>11138</v>
      </c>
      <c r="H57" s="1">
        <f t="shared" si="2"/>
        <v>1536.55</v>
      </c>
    </row>
    <row r="58" spans="1:8" x14ac:dyDescent="0.25">
      <c r="A58" s="3" t="s">
        <v>38</v>
      </c>
      <c r="B58" s="3" t="s">
        <v>9</v>
      </c>
      <c r="C58" s="4">
        <v>26263</v>
      </c>
      <c r="D58" s="4">
        <f t="shared" si="12"/>
        <v>48963</v>
      </c>
      <c r="E58" s="4">
        <v>2308.75</v>
      </c>
      <c r="F58" s="5">
        <v>0.22</v>
      </c>
      <c r="G58" s="4">
        <f t="shared" si="13"/>
        <v>26263</v>
      </c>
      <c r="H58" s="1">
        <f t="shared" si="2"/>
        <v>0</v>
      </c>
    </row>
    <row r="59" spans="1:8" x14ac:dyDescent="0.25">
      <c r="A59" s="3" t="s">
        <v>38</v>
      </c>
      <c r="B59" s="3" t="s">
        <v>9</v>
      </c>
      <c r="C59" s="4">
        <v>48963</v>
      </c>
      <c r="D59" s="4">
        <f t="shared" si="12"/>
        <v>87850</v>
      </c>
      <c r="E59" s="4">
        <v>7302.75</v>
      </c>
      <c r="F59" s="5">
        <v>0.24</v>
      </c>
      <c r="G59" s="4">
        <f t="shared" si="13"/>
        <v>48963</v>
      </c>
      <c r="H59" s="1">
        <f t="shared" si="2"/>
        <v>0</v>
      </c>
    </row>
    <row r="60" spans="1:8" x14ac:dyDescent="0.25">
      <c r="A60" s="3" t="s">
        <v>38</v>
      </c>
      <c r="B60" s="3" t="s">
        <v>9</v>
      </c>
      <c r="C60" s="4">
        <v>87850</v>
      </c>
      <c r="D60" s="4">
        <f t="shared" si="12"/>
        <v>109875</v>
      </c>
      <c r="E60" s="4">
        <v>16635.75</v>
      </c>
      <c r="F60" s="5">
        <v>0.32</v>
      </c>
      <c r="G60" s="4">
        <f t="shared" si="13"/>
        <v>87850</v>
      </c>
      <c r="H60" s="1">
        <f t="shared" si="2"/>
        <v>0</v>
      </c>
    </row>
    <row r="61" spans="1:8" x14ac:dyDescent="0.25">
      <c r="A61" s="3" t="s">
        <v>38</v>
      </c>
      <c r="B61" s="3" t="s">
        <v>9</v>
      </c>
      <c r="C61" s="4">
        <v>109875</v>
      </c>
      <c r="D61" s="4">
        <f t="shared" si="12"/>
        <v>265400</v>
      </c>
      <c r="E61" s="4">
        <v>23683.75</v>
      </c>
      <c r="F61" s="5">
        <v>0.35</v>
      </c>
      <c r="G61" s="4">
        <f t="shared" si="13"/>
        <v>109875</v>
      </c>
      <c r="H61" s="1">
        <f t="shared" si="2"/>
        <v>0</v>
      </c>
    </row>
    <row r="62" spans="1:8" x14ac:dyDescent="0.25">
      <c r="A62" s="3" t="s">
        <v>38</v>
      </c>
      <c r="B62" s="3" t="s">
        <v>9</v>
      </c>
      <c r="C62" s="4">
        <v>265400</v>
      </c>
      <c r="D62" s="4">
        <v>1000000</v>
      </c>
      <c r="E62" s="4">
        <v>78117.5</v>
      </c>
      <c r="F62" s="5">
        <v>0.37</v>
      </c>
      <c r="G62" s="4">
        <f t="shared" si="13"/>
        <v>265400</v>
      </c>
      <c r="H62" s="1">
        <f t="shared" si="2"/>
        <v>0</v>
      </c>
    </row>
    <row r="63" spans="1:8" x14ac:dyDescent="0.25">
      <c r="A63" s="3" t="s">
        <v>40</v>
      </c>
      <c r="B63" s="3" t="s">
        <v>9</v>
      </c>
      <c r="C63" s="4">
        <v>0</v>
      </c>
      <c r="D63" s="4">
        <f>C64</f>
        <v>6200</v>
      </c>
      <c r="E63" s="4">
        <v>0</v>
      </c>
      <c r="F63" s="5">
        <v>0</v>
      </c>
      <c r="G63" s="4">
        <v>0</v>
      </c>
      <c r="H63" s="1">
        <f t="shared" si="2"/>
        <v>0</v>
      </c>
    </row>
    <row r="64" spans="1:8" x14ac:dyDescent="0.25">
      <c r="A64" s="3" t="s">
        <v>40</v>
      </c>
      <c r="B64" s="3" t="s">
        <v>9</v>
      </c>
      <c r="C64" s="4">
        <v>6200</v>
      </c>
      <c r="D64" s="4">
        <f t="shared" ref="D64:D69" si="14">C65</f>
        <v>11138</v>
      </c>
      <c r="E64" s="4">
        <v>0</v>
      </c>
      <c r="F64" s="5">
        <v>0.1</v>
      </c>
      <c r="G64" s="4">
        <f>D63</f>
        <v>6200</v>
      </c>
      <c r="H64" s="1">
        <f t="shared" si="2"/>
        <v>0</v>
      </c>
    </row>
    <row r="65" spans="1:8" x14ac:dyDescent="0.25">
      <c r="A65" s="3" t="s">
        <v>40</v>
      </c>
      <c r="B65" s="3" t="s">
        <v>9</v>
      </c>
      <c r="C65" s="4">
        <v>11138</v>
      </c>
      <c r="D65" s="4">
        <f t="shared" si="14"/>
        <v>26263</v>
      </c>
      <c r="E65" s="4">
        <v>493.75</v>
      </c>
      <c r="F65" s="5">
        <v>0.12</v>
      </c>
      <c r="G65" s="4">
        <f t="shared" ref="G65:G70" si="15">D64</f>
        <v>11138</v>
      </c>
      <c r="H65" s="1">
        <f t="shared" si="2"/>
        <v>1536.55</v>
      </c>
    </row>
    <row r="66" spans="1:8" x14ac:dyDescent="0.25">
      <c r="A66" s="3" t="s">
        <v>40</v>
      </c>
      <c r="B66" s="3" t="s">
        <v>9</v>
      </c>
      <c r="C66" s="4">
        <v>26263</v>
      </c>
      <c r="D66" s="4">
        <f t="shared" si="14"/>
        <v>48963</v>
      </c>
      <c r="E66" s="4">
        <v>2308.75</v>
      </c>
      <c r="F66" s="5">
        <v>0.22</v>
      </c>
      <c r="G66" s="4">
        <f t="shared" si="15"/>
        <v>26263</v>
      </c>
      <c r="H66" s="1">
        <f t="shared" si="2"/>
        <v>0</v>
      </c>
    </row>
    <row r="67" spans="1:8" x14ac:dyDescent="0.25">
      <c r="A67" s="3" t="s">
        <v>40</v>
      </c>
      <c r="B67" s="3" t="s">
        <v>9</v>
      </c>
      <c r="C67" s="4">
        <v>48963</v>
      </c>
      <c r="D67" s="4">
        <f t="shared" si="14"/>
        <v>87850</v>
      </c>
      <c r="E67" s="4">
        <v>7302.75</v>
      </c>
      <c r="F67" s="5">
        <v>0.24</v>
      </c>
      <c r="G67" s="4">
        <f t="shared" si="15"/>
        <v>48963</v>
      </c>
      <c r="H67" s="1">
        <f t="shared" si="2"/>
        <v>0</v>
      </c>
    </row>
    <row r="68" spans="1:8" x14ac:dyDescent="0.25">
      <c r="A68" s="3" t="s">
        <v>40</v>
      </c>
      <c r="B68" s="3" t="s">
        <v>9</v>
      </c>
      <c r="C68" s="4">
        <v>87850</v>
      </c>
      <c r="D68" s="4">
        <f t="shared" si="14"/>
        <v>109875</v>
      </c>
      <c r="E68" s="4">
        <v>16635.75</v>
      </c>
      <c r="F68" s="5">
        <v>0.32</v>
      </c>
      <c r="G68" s="4">
        <f t="shared" si="15"/>
        <v>87850</v>
      </c>
      <c r="H68" s="1">
        <f t="shared" si="2"/>
        <v>0</v>
      </c>
    </row>
    <row r="69" spans="1:8" x14ac:dyDescent="0.25">
      <c r="A69" s="3" t="s">
        <v>40</v>
      </c>
      <c r="B69" s="3" t="s">
        <v>9</v>
      </c>
      <c r="C69" s="4">
        <v>109875</v>
      </c>
      <c r="D69" s="4">
        <f t="shared" si="14"/>
        <v>265400</v>
      </c>
      <c r="E69" s="4">
        <v>23683.75</v>
      </c>
      <c r="F69" s="5">
        <v>0.35</v>
      </c>
      <c r="G69" s="4">
        <f t="shared" si="15"/>
        <v>109875</v>
      </c>
      <c r="H69" s="1">
        <f t="shared" si="2"/>
        <v>0</v>
      </c>
    </row>
    <row r="70" spans="1:8" x14ac:dyDescent="0.25">
      <c r="A70" s="3" t="s">
        <v>40</v>
      </c>
      <c r="B70" s="3" t="s">
        <v>9</v>
      </c>
      <c r="C70" s="4">
        <v>265400</v>
      </c>
      <c r="D70" s="4">
        <v>1000000</v>
      </c>
      <c r="E70" s="4">
        <v>78117.5</v>
      </c>
      <c r="F70" s="5">
        <v>0.37</v>
      </c>
      <c r="G70" s="4">
        <f t="shared" si="15"/>
        <v>265400</v>
      </c>
      <c r="H70" s="1">
        <f t="shared" si="2"/>
        <v>0</v>
      </c>
    </row>
    <row r="71" spans="1:8" x14ac:dyDescent="0.25">
      <c r="A71" s="3" t="s">
        <v>44</v>
      </c>
      <c r="B71" s="3" t="s">
        <v>9</v>
      </c>
      <c r="C71" s="4">
        <v>0</v>
      </c>
      <c r="D71" s="4">
        <f>C72</f>
        <v>9325</v>
      </c>
      <c r="E71" s="4">
        <v>0</v>
      </c>
      <c r="F71" s="5">
        <v>0</v>
      </c>
      <c r="G71" s="4">
        <v>0</v>
      </c>
      <c r="H71" s="1">
        <f t="shared" si="2"/>
        <v>0</v>
      </c>
    </row>
    <row r="72" spans="1:8" x14ac:dyDescent="0.25">
      <c r="A72" s="3" t="s">
        <v>44</v>
      </c>
      <c r="B72" s="3" t="s">
        <v>9</v>
      </c>
      <c r="C72" s="4">
        <v>9325</v>
      </c>
      <c r="D72" s="4">
        <f t="shared" ref="D72:D77" si="16">C73</f>
        <v>16375</v>
      </c>
      <c r="E72" s="4">
        <v>0</v>
      </c>
      <c r="F72" s="5">
        <v>0.1</v>
      </c>
      <c r="G72" s="4">
        <f>D71</f>
        <v>9325</v>
      </c>
      <c r="H72" s="1">
        <f t="shared" si="2"/>
        <v>0</v>
      </c>
    </row>
    <row r="73" spans="1:8" x14ac:dyDescent="0.25">
      <c r="A73" s="3" t="s">
        <v>44</v>
      </c>
      <c r="B73" s="3" t="s">
        <v>9</v>
      </c>
      <c r="C73" s="4">
        <v>16375</v>
      </c>
      <c r="D73" s="4">
        <f t="shared" si="16"/>
        <v>36175</v>
      </c>
      <c r="E73" s="4">
        <v>705</v>
      </c>
      <c r="F73" s="5">
        <v>0.12</v>
      </c>
      <c r="G73" s="4">
        <f t="shared" ref="G73:G78" si="17">D72</f>
        <v>16375</v>
      </c>
      <c r="H73" s="1">
        <f t="shared" si="2"/>
        <v>1119.3599999999999</v>
      </c>
    </row>
    <row r="74" spans="1:8" x14ac:dyDescent="0.25">
      <c r="A74" s="3" t="s">
        <v>44</v>
      </c>
      <c r="B74" s="3" t="s">
        <v>9</v>
      </c>
      <c r="C74" s="4">
        <v>36175</v>
      </c>
      <c r="D74" s="4">
        <f t="shared" si="16"/>
        <v>52075</v>
      </c>
      <c r="E74" s="4">
        <v>3081</v>
      </c>
      <c r="F74" s="5">
        <v>0.22</v>
      </c>
      <c r="G74" s="4">
        <f t="shared" si="17"/>
        <v>36175</v>
      </c>
      <c r="H74" s="1">
        <f t="shared" si="2"/>
        <v>0</v>
      </c>
    </row>
    <row r="75" spans="1:8" x14ac:dyDescent="0.25">
      <c r="A75" s="3" t="s">
        <v>44</v>
      </c>
      <c r="B75" s="3" t="s">
        <v>9</v>
      </c>
      <c r="C75" s="4">
        <v>52075</v>
      </c>
      <c r="D75" s="4">
        <f t="shared" si="16"/>
        <v>90975</v>
      </c>
      <c r="E75" s="4">
        <v>6579</v>
      </c>
      <c r="F75" s="5">
        <v>0.24</v>
      </c>
      <c r="G75" s="4">
        <f t="shared" si="17"/>
        <v>52075</v>
      </c>
      <c r="H75" s="1">
        <f t="shared" si="2"/>
        <v>0</v>
      </c>
    </row>
    <row r="76" spans="1:8" x14ac:dyDescent="0.25">
      <c r="A76" s="3" t="s">
        <v>44</v>
      </c>
      <c r="B76" s="3" t="s">
        <v>9</v>
      </c>
      <c r="C76" s="4">
        <v>90975</v>
      </c>
      <c r="D76" s="4">
        <f t="shared" si="16"/>
        <v>113000</v>
      </c>
      <c r="E76" s="4">
        <v>15915</v>
      </c>
      <c r="F76" s="5">
        <v>0.32</v>
      </c>
      <c r="G76" s="4">
        <f t="shared" si="17"/>
        <v>90975</v>
      </c>
      <c r="H76" s="1">
        <f t="shared" si="2"/>
        <v>0</v>
      </c>
    </row>
    <row r="77" spans="1:8" x14ac:dyDescent="0.25">
      <c r="A77" s="3" t="s">
        <v>44</v>
      </c>
      <c r="B77" s="3" t="s">
        <v>9</v>
      </c>
      <c r="C77" s="4">
        <v>113000</v>
      </c>
      <c r="D77" s="4">
        <f t="shared" si="16"/>
        <v>268525</v>
      </c>
      <c r="E77" s="4">
        <v>22963</v>
      </c>
      <c r="F77" s="5">
        <v>0.35</v>
      </c>
      <c r="G77" s="4">
        <f t="shared" si="17"/>
        <v>113000</v>
      </c>
      <c r="H77" s="1">
        <f t="shared" si="2"/>
        <v>0</v>
      </c>
    </row>
    <row r="78" spans="1:8" x14ac:dyDescent="0.25">
      <c r="A78" s="3" t="s">
        <v>44</v>
      </c>
      <c r="B78" s="3" t="s">
        <v>9</v>
      </c>
      <c r="C78" s="4">
        <v>268525</v>
      </c>
      <c r="D78" s="4">
        <v>1000000</v>
      </c>
      <c r="E78" s="4">
        <v>77396.75</v>
      </c>
      <c r="F78" s="5">
        <v>0.37</v>
      </c>
      <c r="G78" s="4">
        <f t="shared" si="17"/>
        <v>268525</v>
      </c>
      <c r="H78" s="1">
        <f t="shared" si="2"/>
        <v>0</v>
      </c>
    </row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C54D-8EED-4AA8-873A-28CF5537E1E8}">
  <dimension ref="B1:B37"/>
  <sheetViews>
    <sheetView workbookViewId="0">
      <selection activeCell="D41" sqref="D41"/>
    </sheetView>
  </sheetViews>
  <sheetFormatPr defaultRowHeight="15" x14ac:dyDescent="0.25"/>
  <cols>
    <col min="2" max="2" width="40" customWidth="1"/>
  </cols>
  <sheetData>
    <row r="1" spans="2:2" ht="15.75" thickBot="1" x14ac:dyDescent="0.3">
      <c r="B1" t="s">
        <v>65</v>
      </c>
    </row>
    <row r="2" spans="2:2" x14ac:dyDescent="0.25">
      <c r="B2" s="56" t="s">
        <v>72</v>
      </c>
    </row>
    <row r="3" spans="2:2" x14ac:dyDescent="0.25">
      <c r="B3" s="69"/>
    </row>
    <row r="4" spans="2:2" x14ac:dyDescent="0.25">
      <c r="B4" s="57" t="s">
        <v>38</v>
      </c>
    </row>
    <row r="5" spans="2:2" x14ac:dyDescent="0.25">
      <c r="B5" s="57" t="s">
        <v>39</v>
      </c>
    </row>
    <row r="6" spans="2:2" x14ac:dyDescent="0.25">
      <c r="B6" s="57" t="s">
        <v>40</v>
      </c>
    </row>
    <row r="7" spans="2:2" x14ac:dyDescent="0.25">
      <c r="B7" s="57" t="s">
        <v>41</v>
      </c>
    </row>
    <row r="8" spans="2:2" x14ac:dyDescent="0.25">
      <c r="B8" s="57" t="s">
        <v>43</v>
      </c>
    </row>
    <row r="9" spans="2:2" x14ac:dyDescent="0.25">
      <c r="B9" s="57" t="s">
        <v>42</v>
      </c>
    </row>
    <row r="10" spans="2:2" x14ac:dyDescent="0.25">
      <c r="B10" s="57" t="s">
        <v>44</v>
      </c>
    </row>
    <row r="11" spans="2:2" ht="15.75" thickBot="1" x14ac:dyDescent="0.3">
      <c r="B11" s="58" t="s">
        <v>45</v>
      </c>
    </row>
    <row r="12" spans="2:2" ht="15.75" thickBot="1" x14ac:dyDescent="0.3"/>
    <row r="13" spans="2:2" x14ac:dyDescent="0.25">
      <c r="B13" s="56" t="s">
        <v>66</v>
      </c>
    </row>
    <row r="14" spans="2:2" x14ac:dyDescent="0.25">
      <c r="B14" s="59">
        <v>941</v>
      </c>
    </row>
    <row r="15" spans="2:2" x14ac:dyDescent="0.25">
      <c r="B15" s="59" t="s">
        <v>67</v>
      </c>
    </row>
    <row r="16" spans="2:2" x14ac:dyDescent="0.25">
      <c r="B16" s="59">
        <v>943</v>
      </c>
    </row>
    <row r="17" spans="2:2" x14ac:dyDescent="0.25">
      <c r="B17" s="59">
        <v>944</v>
      </c>
    </row>
    <row r="18" spans="2:2" x14ac:dyDescent="0.25">
      <c r="B18" s="59" t="s">
        <v>68</v>
      </c>
    </row>
    <row r="19" spans="2:2" x14ac:dyDescent="0.25">
      <c r="B19" s="59" t="s">
        <v>69</v>
      </c>
    </row>
    <row r="20" spans="2:2" ht="15.75" thickBot="1" x14ac:dyDescent="0.3">
      <c r="B20" s="60" t="s">
        <v>70</v>
      </c>
    </row>
    <row r="21" spans="2:2" ht="15.75" thickBot="1" x14ac:dyDescent="0.3"/>
    <row r="22" spans="2:2" x14ac:dyDescent="0.25">
      <c r="B22" s="61" t="s">
        <v>71</v>
      </c>
    </row>
    <row r="23" spans="2:2" x14ac:dyDescent="0.25">
      <c r="B23" s="62" t="s">
        <v>73</v>
      </c>
    </row>
    <row r="24" spans="2:2" x14ac:dyDescent="0.25">
      <c r="B24" s="62" t="s">
        <v>74</v>
      </c>
    </row>
    <row r="25" spans="2:2" x14ac:dyDescent="0.25">
      <c r="B25" s="62" t="s">
        <v>75</v>
      </c>
    </row>
    <row r="26" spans="2:2" x14ac:dyDescent="0.25">
      <c r="B26" s="62" t="s">
        <v>76</v>
      </c>
    </row>
    <row r="27" spans="2:2" ht="15.75" thickBot="1" x14ac:dyDescent="0.3">
      <c r="B27" s="63" t="s">
        <v>77</v>
      </c>
    </row>
    <row r="28" spans="2:2" ht="15.75" thickBot="1" x14ac:dyDescent="0.3"/>
    <row r="29" spans="2:2" x14ac:dyDescent="0.25">
      <c r="B29" s="61" t="s">
        <v>90</v>
      </c>
    </row>
    <row r="30" spans="2:2" x14ac:dyDescent="0.25">
      <c r="B30" s="62" t="s">
        <v>78</v>
      </c>
    </row>
    <row r="31" spans="2:2" ht="15.75" thickBot="1" x14ac:dyDescent="0.3">
      <c r="B31" s="63" t="s">
        <v>79</v>
      </c>
    </row>
    <row r="32" spans="2:2" ht="15.75" thickBot="1" x14ac:dyDescent="0.3"/>
    <row r="33" spans="2:2" x14ac:dyDescent="0.25">
      <c r="B33" s="61" t="s">
        <v>84</v>
      </c>
    </row>
    <row r="34" spans="2:2" x14ac:dyDescent="0.25">
      <c r="B34" s="62" t="s">
        <v>91</v>
      </c>
    </row>
    <row r="35" spans="2:2" x14ac:dyDescent="0.25">
      <c r="B35" s="62" t="s">
        <v>89</v>
      </c>
    </row>
    <row r="36" spans="2:2" x14ac:dyDescent="0.25">
      <c r="B36" s="62" t="s">
        <v>78</v>
      </c>
    </row>
    <row r="37" spans="2:2" ht="15.75" thickBot="1" x14ac:dyDescent="0.3">
      <c r="B37" s="6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Employer Information</vt:lpstr>
      <vt:lpstr>Employee Information</vt:lpstr>
      <vt:lpstr>QTR 1 Payroll Calculation</vt:lpstr>
      <vt:lpstr>Federal Income Tax Calculator</vt:lpstr>
      <vt:lpstr>Federal Income Tax Breakdown</vt:lpstr>
      <vt:lpstr>Drop-Downs</vt:lpstr>
    </vt:vector>
  </TitlesOfParts>
  <Company>JCCS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Vukelich</dc:creator>
  <cp:lastModifiedBy>Erin Vukelich</cp:lastModifiedBy>
  <cp:lastPrinted>2020-04-15T17:44:03Z</cp:lastPrinted>
  <dcterms:created xsi:type="dcterms:W3CDTF">2020-04-15T14:55:31Z</dcterms:created>
  <dcterms:modified xsi:type="dcterms:W3CDTF">2020-07-23T22:17:50Z</dcterms:modified>
</cp:coreProperties>
</file>